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Pinel\Documents\410-414-RK Comptabilité de Gestion\Bloc 1\Chapitre 4\Documents provenant de gestion buddétaire\"/>
    </mc:Choice>
  </mc:AlternateContent>
  <xr:revisionPtr revIDLastSave="0" documentId="8_{E9E89A4B-BA2A-4BF1-A360-9073887003B1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THÉORIE" sheetId="2" r:id="rId1"/>
    <sheet name="Démo MCV" sheetId="1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2" i="1" l="1"/>
  <c r="D113" i="1"/>
  <c r="D114" i="1"/>
  <c r="D115" i="1"/>
  <c r="D111" i="1"/>
  <c r="C112" i="1"/>
  <c r="C113" i="1"/>
  <c r="C111" i="1"/>
  <c r="C109" i="1"/>
  <c r="B145" i="1"/>
  <c r="B104" i="1"/>
  <c r="C87" i="1" s="1"/>
  <c r="B82" i="1"/>
  <c r="C65" i="1" s="1"/>
  <c r="B48" i="1"/>
  <c r="B59" i="1" s="1"/>
  <c r="C59" i="1" s="1"/>
  <c r="B46" i="1"/>
  <c r="B57" i="1" s="1"/>
  <c r="C57" i="1" s="1"/>
  <c r="B45" i="1"/>
  <c r="C45" i="1" s="1"/>
  <c r="D26" i="2"/>
  <c r="D25" i="2"/>
  <c r="C25" i="2"/>
  <c r="C27" i="2" s="1"/>
  <c r="D27" i="2" s="1"/>
  <c r="D24" i="2"/>
  <c r="D23" i="2"/>
  <c r="D14" i="2"/>
  <c r="D16" i="2"/>
  <c r="D13" i="2"/>
  <c r="B68" i="1" l="1"/>
  <c r="B70" i="1"/>
  <c r="B56" i="1"/>
  <c r="D45" i="1"/>
  <c r="C46" i="1"/>
  <c r="D46" i="1" s="1"/>
  <c r="B47" i="1"/>
  <c r="C48" i="1"/>
  <c r="D48" i="1" s="1"/>
  <c r="C15" i="2"/>
  <c r="D15" i="2" s="1"/>
  <c r="C56" i="1" l="1"/>
  <c r="D56" i="1" s="1"/>
  <c r="B67" i="1"/>
  <c r="B80" i="1"/>
  <c r="B92" i="1"/>
  <c r="C70" i="1"/>
  <c r="C68" i="1"/>
  <c r="B90" i="1"/>
  <c r="D57" i="1"/>
  <c r="D59" i="1"/>
  <c r="H44" i="1"/>
  <c r="B58" i="1"/>
  <c r="C47" i="1"/>
  <c r="C17" i="2"/>
  <c r="D17" i="2" s="1"/>
  <c r="B112" i="1" l="1"/>
  <c r="C90" i="1"/>
  <c r="C67" i="1"/>
  <c r="D67" i="1" s="1"/>
  <c r="B89" i="1"/>
  <c r="H55" i="1"/>
  <c r="B69" i="1"/>
  <c r="B114" i="1"/>
  <c r="C114" i="1" s="1"/>
  <c r="C92" i="1"/>
  <c r="D47" i="1"/>
  <c r="H46" i="1" s="1"/>
  <c r="C49" i="1"/>
  <c r="H45" i="1"/>
  <c r="C58" i="1"/>
  <c r="H56" i="1" s="1"/>
  <c r="D70" i="1" l="1"/>
  <c r="D68" i="1"/>
  <c r="D92" i="1"/>
  <c r="D90" i="1"/>
  <c r="C89" i="1"/>
  <c r="D89" i="1" s="1"/>
  <c r="B111" i="1"/>
  <c r="B91" i="1"/>
  <c r="H66" i="1"/>
  <c r="C69" i="1"/>
  <c r="D58" i="1"/>
  <c r="H57" i="1" s="1"/>
  <c r="C60" i="1"/>
  <c r="H59" i="1" s="1"/>
  <c r="D49" i="1"/>
  <c r="H48" i="1" s="1"/>
  <c r="H47" i="1"/>
  <c r="C91" i="1" l="1"/>
  <c r="H88" i="1"/>
  <c r="B113" i="1"/>
  <c r="D69" i="1"/>
  <c r="H68" i="1" s="1"/>
  <c r="C71" i="1"/>
  <c r="H67" i="1"/>
  <c r="D60" i="1"/>
  <c r="H60" i="1" s="1"/>
  <c r="H58" i="1"/>
  <c r="D71" i="1" l="1"/>
  <c r="H70" i="1" s="1"/>
  <c r="H69" i="1"/>
  <c r="D91" i="1"/>
  <c r="H90" i="1" s="1"/>
  <c r="C93" i="1"/>
  <c r="H89" i="1"/>
  <c r="H110" i="1"/>
  <c r="H111" i="1" l="1"/>
  <c r="H112" i="1"/>
  <c r="C115" i="1"/>
  <c r="D93" i="1"/>
  <c r="H92" i="1" s="1"/>
  <c r="H91" i="1"/>
  <c r="H113" i="1" l="1"/>
  <c r="H114" i="1"/>
</calcChain>
</file>

<file path=xl/sharedStrings.xml><?xml version="1.0" encoding="utf-8"?>
<sst xmlns="http://schemas.openxmlformats.org/spreadsheetml/2006/main" count="166" uniqueCount="68">
  <si>
    <t>Prix de vente unitaire</t>
  </si>
  <si>
    <t>Coûts fixes</t>
  </si>
  <si>
    <t>Fabrication</t>
  </si>
  <si>
    <t>Remise au détaillant</t>
  </si>
  <si>
    <t>Commissions aux vendeurs</t>
  </si>
  <si>
    <t>Frais d'administration</t>
  </si>
  <si>
    <t>Coûts variables à l'unité</t>
  </si>
  <si>
    <t>Salaires Administration</t>
  </si>
  <si>
    <t>Amortissements</t>
  </si>
  <si>
    <t>Impôts fonciers</t>
  </si>
  <si>
    <t>TRAVAIL À FAIRE:</t>
  </si>
  <si>
    <t>Nombre unités</t>
  </si>
  <si>
    <t>Ventes</t>
  </si>
  <si>
    <t>Bénéfice net</t>
  </si>
  <si>
    <t>coûts variables</t>
  </si>
  <si>
    <t>Marge sur coûts variables</t>
  </si>
  <si>
    <t>$</t>
  </si>
  <si>
    <t>%</t>
  </si>
  <si>
    <t>=Bénéfice net</t>
  </si>
  <si>
    <t>-Coûts des marchandises vendues</t>
  </si>
  <si>
    <t>=Marge bénéficiaire brute</t>
  </si>
  <si>
    <t>-coûts fixes</t>
  </si>
  <si>
    <t>Méthode 1: Selon le classement des coûts</t>
  </si>
  <si>
    <t>Méthode 2: Selon la nature ou le comportement des types de coûts</t>
  </si>
  <si>
    <t>-Coûts  variables</t>
  </si>
  <si>
    <t xml:space="preserve"> </t>
  </si>
  <si>
    <t>Comprend le CMV et les charges d'exploitation variables</t>
  </si>
  <si>
    <t>=Marge sur coûts variables</t>
  </si>
  <si>
    <t>1-Préparez un état des résultats pour 50 000 unités.</t>
  </si>
  <si>
    <t>2-Préparez un état des résultats pour 75 000 unités.</t>
  </si>
  <si>
    <t>3, Préparez un état des résultats au seuil de rentabilité</t>
  </si>
  <si>
    <t>4, Préparez un état des résultats pour obtenir un bénéfice de 30 000$</t>
  </si>
  <si>
    <t>5, Préparez un état des résultats pour obtenir un bénéfice de 20% des ventes</t>
  </si>
  <si>
    <t xml:space="preserve">6- pour chacun des états des résultats identifiez la marge sur coûts variables  </t>
  </si>
  <si>
    <t xml:space="preserve">    pour une unité, en % des ventes et en dollars</t>
  </si>
  <si>
    <t>à l'unité</t>
  </si>
  <si>
    <t>Total en $</t>
  </si>
  <si>
    <t>Total en %</t>
  </si>
  <si>
    <t>Marge sur couts variables unitaire:</t>
  </si>
  <si>
    <t>Marge nette</t>
  </si>
  <si>
    <t xml:space="preserve"> N.B. Pour chacune des questions faites des copier-Coller à partir de ce tableau</t>
  </si>
  <si>
    <t>Marge nette $</t>
  </si>
  <si>
    <t>Marge nette en % des ventes</t>
  </si>
  <si>
    <t>Marge sur couts variables en $:</t>
  </si>
  <si>
    <t>Marge sur couts variables en %</t>
  </si>
  <si>
    <t>Marge nette en $</t>
  </si>
  <si>
    <t>Nous devons trouver le nombre d'unités à vendre pour atteindre le seul de rentabilité</t>
  </si>
  <si>
    <t>Q=</t>
  </si>
  <si>
    <t>R+F</t>
  </si>
  <si>
    <t>PVU_CVU</t>
  </si>
  <si>
    <t>PVU-CVU</t>
  </si>
  <si>
    <t>0+38000</t>
  </si>
  <si>
    <t>Unités</t>
  </si>
  <si>
    <t>4, Préparez un état des résultats pour obtenir un bénéfice de 30 000$ (R=30 000$)</t>
  </si>
  <si>
    <t>3, Préparez un état des résultats au seuil de rentabilité (R=0)</t>
  </si>
  <si>
    <t>Nous devons trouver le nombre d'unités à vendre pour atteindre le bénéfice de 30 000$</t>
  </si>
  <si>
    <t>30000+38000</t>
  </si>
  <si>
    <t>5,25-3,50</t>
  </si>
  <si>
    <t>Nous devons trouver le nombre d'unités à vendre pour atteindre le bénéfice de 20% des ventes</t>
  </si>
  <si>
    <t>R=</t>
  </si>
  <si>
    <t>20%*(PVU*Q)</t>
  </si>
  <si>
    <t>20%*5,25*Q</t>
  </si>
  <si>
    <t>1,05Q</t>
  </si>
  <si>
    <t>1,05Q+38000</t>
  </si>
  <si>
    <t>1,75Q=</t>
  </si>
  <si>
    <t>1,75Q-1,05Q=</t>
  </si>
  <si>
    <t>0,70Q=</t>
  </si>
  <si>
    <t>Démo Marge sur coûts variables et Marge sur marge 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</si>
</sst>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 * #,##0_)\ _$_ ;_ * \(#,##0\)\ _$_ ;_ * &quot;-&quot;??_)\ _$_ ;_ @_ "/>
    <numFmt numFmtId="166" formatCode="_ * #,##0_)\ &quot;$&quot;_ ;_ * \(#,##0\)\ &quot;$&quot;_ ;_ * &quot;-&quot;??_)\ &quot;$&quot;_ ;_ @_ 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40" fontId="0" fillId="0" borderId="0" xfId="0" applyNumberFormat="1"/>
    <xf numFmtId="40" fontId="2" fillId="0" borderId="0" xfId="0" applyNumberFormat="1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0" fontId="0" fillId="0" borderId="0" xfId="0" applyNumberFormat="1" applyFill="1" applyBorder="1"/>
    <xf numFmtId="164" fontId="0" fillId="0" borderId="0" xfId="1" applyFont="1" applyFill="1" applyBorder="1"/>
    <xf numFmtId="9" fontId="0" fillId="0" borderId="0" xfId="2" applyFont="1" applyFill="1" applyBorder="1"/>
    <xf numFmtId="165" fontId="0" fillId="0" borderId="0" xfId="1" applyNumberFormat="1" applyFont="1" applyFill="1" applyBorder="1"/>
    <xf numFmtId="40" fontId="0" fillId="2" borderId="0" xfId="0" applyNumberFormat="1" applyFill="1"/>
    <xf numFmtId="40" fontId="2" fillId="2" borderId="0" xfId="0" applyNumberFormat="1" applyFont="1" applyFill="1"/>
    <xf numFmtId="0" fontId="6" fillId="0" borderId="0" xfId="0" applyFont="1"/>
    <xf numFmtId="40" fontId="2" fillId="3" borderId="0" xfId="0" applyNumberFormat="1" applyFont="1" applyFill="1"/>
    <xf numFmtId="0" fontId="4" fillId="0" borderId="0" xfId="0" applyFont="1"/>
    <xf numFmtId="40" fontId="4" fillId="0" borderId="0" xfId="0" applyNumberFormat="1" applyFont="1"/>
    <xf numFmtId="0" fontId="0" fillId="4" borderId="0" xfId="0" applyFill="1"/>
    <xf numFmtId="0" fontId="7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/>
    <xf numFmtId="166" fontId="0" fillId="4" borderId="10" xfId="3" applyNumberFormat="1" applyFont="1" applyFill="1" applyBorder="1"/>
    <xf numFmtId="9" fontId="0" fillId="4" borderId="10" xfId="2" applyFont="1" applyFill="1" applyBorder="1" applyAlignment="1">
      <alignment horizontal="center"/>
    </xf>
    <xf numFmtId="0" fontId="0" fillId="4" borderId="10" xfId="0" quotePrefix="1" applyFill="1" applyBorder="1"/>
    <xf numFmtId="0" fontId="0" fillId="5" borderId="10" xfId="0" quotePrefix="1" applyFill="1" applyBorder="1"/>
    <xf numFmtId="166" fontId="0" fillId="5" borderId="10" xfId="3" applyNumberFormat="1" applyFont="1" applyFill="1" applyBorder="1"/>
    <xf numFmtId="9" fontId="0" fillId="5" borderId="10" xfId="2" applyFont="1" applyFill="1" applyBorder="1" applyAlignment="1">
      <alignment horizontal="center"/>
    </xf>
    <xf numFmtId="0" fontId="2" fillId="0" borderId="0" xfId="0" applyFont="1"/>
    <xf numFmtId="0" fontId="8" fillId="4" borderId="10" xfId="0" quotePrefix="1" applyFont="1" applyFill="1" applyBorder="1"/>
    <xf numFmtId="0" fontId="8" fillId="5" borderId="10" xfId="0" quotePrefix="1" applyFont="1" applyFill="1" applyBorder="1"/>
    <xf numFmtId="0" fontId="0" fillId="6" borderId="0" xfId="0" applyFill="1"/>
    <xf numFmtId="0" fontId="0" fillId="6" borderId="0" xfId="0" applyFill="1" applyAlignment="1">
      <alignment horizontal="center"/>
    </xf>
    <xf numFmtId="0" fontId="2" fillId="6" borderId="0" xfId="0" applyFont="1" applyFill="1"/>
    <xf numFmtId="0" fontId="8" fillId="6" borderId="0" xfId="0" applyFont="1" applyFill="1"/>
    <xf numFmtId="40" fontId="5" fillId="5" borderId="0" xfId="0" applyNumberFormat="1" applyFont="1" applyFill="1" applyBorder="1"/>
    <xf numFmtId="40" fontId="0" fillId="5" borderId="0" xfId="0" applyNumberFormat="1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40" fontId="4" fillId="5" borderId="2" xfId="0" applyNumberFormat="1" applyFont="1" applyFill="1" applyBorder="1"/>
    <xf numFmtId="40" fontId="4" fillId="5" borderId="3" xfId="0" applyNumberFormat="1" applyFont="1" applyFill="1" applyBorder="1"/>
    <xf numFmtId="40" fontId="0" fillId="5" borderId="4" xfId="0" applyNumberFormat="1" applyFill="1" applyBorder="1"/>
    <xf numFmtId="40" fontId="5" fillId="5" borderId="5" xfId="0" applyNumberFormat="1" applyFont="1" applyFill="1" applyBorder="1"/>
    <xf numFmtId="40" fontId="3" fillId="5" borderId="6" xfId="0" applyNumberFormat="1" applyFont="1" applyFill="1" applyBorder="1"/>
    <xf numFmtId="40" fontId="0" fillId="5" borderId="6" xfId="0" applyNumberFormat="1" applyFill="1" applyBorder="1"/>
    <xf numFmtId="0" fontId="0" fillId="5" borderId="6" xfId="0" applyFill="1" applyBorder="1" applyAlignment="1">
      <alignment horizontal="center"/>
    </xf>
    <xf numFmtId="40" fontId="5" fillId="5" borderId="7" xfId="0" applyNumberFormat="1" applyFont="1" applyFill="1" applyBorder="1"/>
    <xf numFmtId="165" fontId="2" fillId="5" borderId="1" xfId="1" applyNumberFormat="1" applyFont="1" applyFill="1" applyBorder="1"/>
    <xf numFmtId="0" fontId="2" fillId="5" borderId="1" xfId="0" applyFont="1" applyFill="1" applyBorder="1"/>
    <xf numFmtId="0" fontId="2" fillId="5" borderId="8" xfId="0" applyFont="1" applyFill="1" applyBorder="1"/>
    <xf numFmtId="1" fontId="2" fillId="0" borderId="0" xfId="0" applyNumberFormat="1" applyFont="1" applyFill="1" applyBorder="1"/>
    <xf numFmtId="0" fontId="2" fillId="0" borderId="0" xfId="0" applyFont="1" applyFill="1" applyBorder="1"/>
    <xf numFmtId="40" fontId="2" fillId="0" borderId="0" xfId="0" applyNumberFormat="1" applyFont="1" applyFill="1" applyBorder="1"/>
    <xf numFmtId="40" fontId="2" fillId="0" borderId="0" xfId="0" applyNumberFormat="1" applyFont="1" applyFill="1"/>
    <xf numFmtId="0" fontId="4" fillId="0" borderId="0" xfId="0" applyFont="1" applyFill="1"/>
    <xf numFmtId="40" fontId="10" fillId="0" borderId="0" xfId="0" applyNumberFormat="1" applyFont="1"/>
    <xf numFmtId="40" fontId="11" fillId="0" borderId="0" xfId="0" applyNumberFormat="1" applyFont="1"/>
    <xf numFmtId="0" fontId="4" fillId="7" borderId="0" xfId="0" applyFont="1" applyFill="1"/>
    <xf numFmtId="40" fontId="12" fillId="7" borderId="0" xfId="0" applyNumberFormat="1" applyFont="1" applyFill="1"/>
    <xf numFmtId="44" fontId="2" fillId="2" borderId="0" xfId="3" applyFont="1" applyFill="1"/>
    <xf numFmtId="44" fontId="2" fillId="2" borderId="0" xfId="3" applyFont="1" applyFill="1" applyBorder="1"/>
    <xf numFmtId="164" fontId="0" fillId="7" borderId="0" xfId="1" applyFont="1" applyFill="1" applyBorder="1"/>
    <xf numFmtId="40" fontId="2" fillId="7" borderId="0" xfId="0" applyNumberFormat="1" applyFont="1" applyFill="1" applyBorder="1"/>
    <xf numFmtId="38" fontId="2" fillId="7" borderId="0" xfId="0" applyNumberFormat="1" applyFont="1" applyFill="1" applyBorder="1"/>
    <xf numFmtId="0" fontId="4" fillId="0" borderId="9" xfId="0" applyFont="1" applyBorder="1"/>
    <xf numFmtId="164" fontId="2" fillId="7" borderId="0" xfId="1" applyFont="1" applyFill="1" applyBorder="1"/>
    <xf numFmtId="44" fontId="6" fillId="0" borderId="0" xfId="3" applyFont="1" applyAlignment="1">
      <alignment horizontal="center"/>
    </xf>
    <xf numFmtId="44" fontId="0" fillId="0" borderId="0" xfId="3" applyFont="1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44" fontId="6" fillId="0" borderId="9" xfId="3" applyFont="1" applyBorder="1" applyAlignment="1">
      <alignment horizontal="center"/>
    </xf>
    <xf numFmtId="44" fontId="0" fillId="0" borderId="9" xfId="3" applyFont="1" applyFill="1" applyBorder="1" applyAlignment="1">
      <alignment horizontal="center"/>
    </xf>
    <xf numFmtId="44" fontId="6" fillId="0" borderId="0" xfId="3" applyFont="1" applyBorder="1" applyAlignment="1">
      <alignment horizontal="center"/>
    </xf>
    <xf numFmtId="44" fontId="0" fillId="0" borderId="11" xfId="3" applyFont="1" applyFill="1" applyBorder="1" applyAlignment="1">
      <alignment horizontal="center"/>
    </xf>
    <xf numFmtId="9" fontId="0" fillId="0" borderId="9" xfId="2" applyFont="1" applyFill="1" applyBorder="1" applyAlignment="1">
      <alignment horizontal="center"/>
    </xf>
    <xf numFmtId="9" fontId="0" fillId="0" borderId="11" xfId="2" applyFont="1" applyFill="1" applyBorder="1" applyAlignment="1">
      <alignment horizontal="center"/>
    </xf>
    <xf numFmtId="165" fontId="2" fillId="0" borderId="10" xfId="1" applyNumberFormat="1" applyFont="1" applyFill="1" applyBorder="1"/>
    <xf numFmtId="9" fontId="0" fillId="0" borderId="10" xfId="2" applyFont="1" applyFill="1" applyBorder="1"/>
    <xf numFmtId="44" fontId="0" fillId="0" borderId="10" xfId="3" applyFont="1" applyFill="1" applyBorder="1" applyAlignment="1">
      <alignment horizontal="center"/>
    </xf>
    <xf numFmtId="9" fontId="0" fillId="0" borderId="10" xfId="2" applyFont="1" applyFill="1" applyBorder="1" applyAlignment="1">
      <alignment horizontal="center"/>
    </xf>
    <xf numFmtId="44" fontId="6" fillId="0" borderId="12" xfId="3" applyFont="1" applyBorder="1" applyAlignment="1">
      <alignment horizontal="center"/>
    </xf>
    <xf numFmtId="44" fontId="0" fillId="0" borderId="12" xfId="3" applyFont="1" applyFill="1" applyBorder="1" applyAlignment="1">
      <alignment horizontal="center"/>
    </xf>
    <xf numFmtId="0" fontId="13" fillId="0" borderId="0" xfId="0" applyFont="1"/>
    <xf numFmtId="0" fontId="0" fillId="0" borderId="10" xfId="0" applyFill="1" applyBorder="1"/>
    <xf numFmtId="165" fontId="2" fillId="0" borderId="14" xfId="1" applyNumberFormat="1" applyFont="1" applyFill="1" applyBorder="1"/>
    <xf numFmtId="9" fontId="0" fillId="0" borderId="13" xfId="2" applyFont="1" applyFill="1" applyBorder="1"/>
    <xf numFmtId="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44" fontId="0" fillId="0" borderId="10" xfId="0" applyNumberFormat="1" applyFill="1" applyBorder="1" applyAlignment="1">
      <alignment horizontal="center"/>
    </xf>
    <xf numFmtId="40" fontId="5" fillId="0" borderId="5" xfId="0" applyNumberFormat="1" applyFont="1" applyFill="1" applyBorder="1"/>
    <xf numFmtId="40" fontId="8" fillId="0" borderId="0" xfId="0" applyNumberFormat="1" applyFont="1"/>
    <xf numFmtId="40" fontId="2" fillId="0" borderId="0" xfId="0" applyNumberFormat="1" applyFont="1" applyAlignment="1">
      <alignment horizontal="center"/>
    </xf>
    <xf numFmtId="40" fontId="2" fillId="8" borderId="0" xfId="0" applyNumberFormat="1" applyFont="1" applyFill="1" applyAlignment="1">
      <alignment horizontal="center"/>
    </xf>
    <xf numFmtId="40" fontId="9" fillId="8" borderId="0" xfId="0" applyNumberFormat="1" applyFont="1" applyFill="1" applyAlignment="1">
      <alignment horizontal="center"/>
    </xf>
    <xf numFmtId="40" fontId="9" fillId="0" borderId="0" xfId="0" applyNumberFormat="1" applyFont="1" applyAlignment="1">
      <alignment horizontal="center"/>
    </xf>
    <xf numFmtId="40" fontId="2" fillId="5" borderId="0" xfId="0" applyNumberFormat="1" applyFont="1" applyFill="1" applyAlignment="1">
      <alignment horizontal="center"/>
    </xf>
    <xf numFmtId="38" fontId="2" fillId="5" borderId="0" xfId="0" applyNumberFormat="1" applyFont="1" applyFill="1" applyAlignment="1">
      <alignment horizontal="center"/>
    </xf>
    <xf numFmtId="40" fontId="0" fillId="0" borderId="6" xfId="0" applyNumberFormat="1" applyFill="1" applyBorder="1"/>
    <xf numFmtId="38" fontId="9" fillId="0" borderId="0" xfId="0" applyNumberFormat="1" applyFont="1" applyFill="1" applyAlignment="1">
      <alignment horizontal="center"/>
    </xf>
    <xf numFmtId="165" fontId="2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5" borderId="0" xfId="1" applyNumberFormat="1" applyFont="1" applyFill="1" applyAlignment="1">
      <alignment horizontal="center"/>
    </xf>
    <xf numFmtId="40" fontId="2" fillId="5" borderId="0" xfId="0" applyNumberFormat="1" applyFont="1" applyFill="1"/>
  </cellXfs>
  <cellStyles count="4">
    <cellStyle name="Milliers" xfId="1" builtinId="3"/>
    <cellStyle name="Monétaire" xfId="3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99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136922</xdr:colOff>
      <xdr:row>2</xdr:row>
      <xdr:rowOff>23812</xdr:rowOff>
    </xdr:from>
    <xdr:to>
      <xdr:col>4</xdr:col>
      <xdr:colOff>696516</xdr:colOff>
      <xdr:row>6</xdr:row>
      <xdr:rowOff>17860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AF8E513-51CA-4035-9F09-BAC8A23CE431}"/>
            </a:ext>
          </a:extLst>
        </xdr:cNvPr>
        <xdr:cNvSpPr txBox="1"/>
      </xdr:nvSpPr>
      <xdr:spPr>
        <a:xfrm>
          <a:off x="136922" y="345281"/>
          <a:ext cx="4845844" cy="636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L’état des résultats peut faire appel à deux modes de classement des coûts : selon la nature ou selon le comportement.</a:t>
          </a:r>
          <a:endParaRPr lang="fr-CA">
            <a:effectLst/>
          </a:endParaRPr>
        </a:p>
        <a:p>
          <a:endParaRPr lang="fr-CA" sz="1100"/>
        </a:p>
      </xdr:txBody>
    </xdr:sp>
    <xdr:clientData/>
  </xdr:twoCellAnchor>
  <xdr:twoCellAnchor>
    <xdr:from>
      <xdr:col>4</xdr:col>
      <xdr:colOff>71438</xdr:colOff>
      <xdr:row>23</xdr:row>
      <xdr:rowOff>0</xdr:rowOff>
    </xdr:from>
    <xdr:to>
      <xdr:col>4</xdr:col>
      <xdr:colOff>571500</xdr:colOff>
      <xdr:row>24</xdr:row>
      <xdr:rowOff>11906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id="{A5308886-D879-43F1-9869-BC649683D96D}"/>
            </a:ext>
          </a:extLst>
        </xdr:cNvPr>
        <xdr:cNvSpPr/>
      </xdr:nvSpPr>
      <xdr:spPr>
        <a:xfrm>
          <a:off x="4357688" y="3756422"/>
          <a:ext cx="500062" cy="1726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0</xdr:col>
      <xdr:colOff>0</xdr:colOff>
      <xdr:row>28</xdr:row>
      <xdr:rowOff>107156</xdr:rowOff>
    </xdr:from>
    <xdr:to>
      <xdr:col>4</xdr:col>
      <xdr:colOff>672703</xdr:colOff>
      <xdr:row>40</xdr:row>
      <xdr:rowOff>11906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79607C7-F22A-41AE-A55F-E1609FDE6C3C}"/>
            </a:ext>
          </a:extLst>
        </xdr:cNvPr>
        <xdr:cNvSpPr>
          <a:spLocks noGrp="1" noChangeArrowheads="1"/>
        </xdr:cNvSpPr>
      </xdr:nvSpPr>
      <xdr:spPr bwMode="auto">
        <a:xfrm>
          <a:off x="0" y="4667250"/>
          <a:ext cx="4958953" cy="1833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  <a:normAutofit fontScale="85000" lnSpcReduction="20000"/>
        </a:bodyPr>
        <a:lstStyle>
          <a:lvl1pPr marL="171450" indent="-171450" algn="l" defTabSz="685800" rtl="0" eaLnBrk="0" fontAlgn="base" hangingPunct="0">
            <a:lnSpc>
              <a:spcPct val="90000"/>
            </a:lnSpc>
            <a:spcBef>
              <a:spcPts val="750"/>
            </a:spcBef>
            <a:spcAft>
              <a:spcPct val="0"/>
            </a:spcAft>
            <a:buFont typeface="Arial" panose="020B0604020202020204" pitchFamily="34" charset="0"/>
            <a:buChar char="•"/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4350" indent="-171450" algn="l" defTabSz="685800" rtl="0" eaLnBrk="0" fontAlgn="base" hangingPunct="0">
            <a:lnSpc>
              <a:spcPct val="90000"/>
            </a:lnSpc>
            <a:spcBef>
              <a:spcPts val="375"/>
            </a:spcBef>
            <a:spcAft>
              <a:spcPct val="0"/>
            </a:spcAft>
            <a:buFont typeface="Arial" panose="020B0604020202020204" pitchFamily="34" charset="0"/>
            <a:buChar char="•"/>
            <a:defRPr sz="1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857250" indent="-171450" algn="l" defTabSz="685800" rtl="0" eaLnBrk="0" fontAlgn="base" hangingPunct="0">
            <a:lnSpc>
              <a:spcPct val="90000"/>
            </a:lnSpc>
            <a:spcBef>
              <a:spcPts val="375"/>
            </a:spcBef>
            <a:spcAft>
              <a:spcPct val="0"/>
            </a:spcAft>
            <a:buFont typeface="Arial" panose="020B0604020202020204" pitchFamily="34" charset="0"/>
            <a:buChar char="•"/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200150" indent="-171450" algn="l" defTabSz="685800" rtl="0" eaLnBrk="0" fontAlgn="base" hangingPunct="0">
            <a:lnSpc>
              <a:spcPct val="90000"/>
            </a:lnSpc>
            <a:spcBef>
              <a:spcPts val="375"/>
            </a:spcBef>
            <a:spcAft>
              <a:spcPct val="0"/>
            </a:spcAft>
            <a:buFont typeface="Arial" panose="020B0604020202020204" pitchFamily="34" charset="0"/>
            <a:buChar char="•"/>
            <a:defRPr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543050" indent="-171450" algn="l" defTabSz="685800" rtl="0" eaLnBrk="0" fontAlgn="base" hangingPunct="0">
            <a:lnSpc>
              <a:spcPct val="90000"/>
            </a:lnSpc>
            <a:spcBef>
              <a:spcPts val="375"/>
            </a:spcBef>
            <a:spcAft>
              <a:spcPct val="0"/>
            </a:spcAft>
            <a:buFont typeface="Arial" panose="020B0604020202020204" pitchFamily="34" charset="0"/>
            <a:buChar char="•"/>
            <a:defRPr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8859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05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2288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05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5717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05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9146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05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eaLnBrk="1" hangingPunct="1">
            <a:buFont typeface="Wingdings" panose="05000000000000000000" pitchFamily="2" charset="2"/>
            <a:buChar char="ü"/>
            <a:defRPr/>
          </a:pPr>
          <a:r>
            <a:rPr lang="fr-CA" altLang="fr-FR" sz="1200" b="0">
              <a:latin typeface="Arial" panose="020B0604020202020204" pitchFamily="34" charset="0"/>
              <a:cs typeface="Arial" panose="020B0604020202020204" pitchFamily="34" charset="0"/>
            </a:rPr>
            <a:t>Un état des résultats fondé sur la marge sur coûts variables introduit la notion de marge sur coûts variables qui correspond à la différence entre les ventes et les coûts variables. </a:t>
          </a:r>
        </a:p>
        <a:p>
          <a:pPr eaLnBrk="1" hangingPunct="1">
            <a:buFont typeface="Wingdings" panose="05000000000000000000" pitchFamily="2" charset="2"/>
            <a:buChar char="ü"/>
            <a:defRPr/>
          </a:pPr>
          <a:r>
            <a:rPr lang="fr-CA" altLang="fr-FR" sz="1200" b="0">
              <a:latin typeface="Arial" panose="020B0604020202020204" pitchFamily="34" charset="0"/>
              <a:cs typeface="Arial" panose="020B0604020202020204" pitchFamily="34" charset="0"/>
            </a:rPr>
            <a:t>La marge sur coûts variables représente une somme qui sert à couvrir les coûts fixes.</a:t>
          </a:r>
        </a:p>
        <a:p>
          <a:pPr eaLnBrk="1" hangingPunct="1">
            <a:buFont typeface="Wingdings" panose="05000000000000000000" pitchFamily="2" charset="2"/>
            <a:buChar char="ü"/>
            <a:defRPr/>
          </a:pPr>
          <a:r>
            <a:rPr lang="fr-CA" altLang="fr-FR" sz="1200" b="0">
              <a:latin typeface="Arial" panose="020B0604020202020204" pitchFamily="34" charset="0"/>
              <a:cs typeface="Arial" panose="020B0604020202020204" pitchFamily="34" charset="0"/>
            </a:rPr>
            <a:t>Les coûts variables correspondent au coût des marchandises vendues, aux frais variables de vente et d’administration alors que les coûts fixes correspondent aux frais fixes de vente et d’administration. </a:t>
          </a:r>
        </a:p>
        <a:p>
          <a:pPr eaLnBrk="1" hangingPunct="1">
            <a:buFont typeface="Wingdings" panose="05000000000000000000" pitchFamily="2" charset="2"/>
            <a:buChar char="ü"/>
            <a:defRPr/>
          </a:pPr>
          <a:r>
            <a:rPr lang="fr-CA" altLang="fr-FR" sz="1200" b="0">
              <a:latin typeface="Arial" panose="020B0604020202020204" pitchFamily="34" charset="0"/>
              <a:cs typeface="Arial" panose="020B0604020202020204" pitchFamily="34" charset="0"/>
            </a:rPr>
            <a:t>L’utilité de la présentation selon la formule de la marge sur coûts variables </a:t>
          </a:r>
          <a:r>
            <a:rPr lang="fr-CA" altLang="fr-FR" sz="1200" b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est de fournir de l’information à la prise de décisions internes</a:t>
          </a:r>
          <a:r>
            <a:rPr lang="fr-CA" altLang="fr-FR" sz="1200" b="0">
              <a:latin typeface="Arial" panose="020B0604020202020204" pitchFamily="34" charset="0"/>
              <a:cs typeface="Arial" panose="020B0604020202020204" pitchFamily="34" charset="0"/>
            </a:rPr>
            <a:t> que l’on peut difficilement tirer du mode de classification des coûts selon leur nature.</a:t>
          </a:r>
        </a:p>
        <a:p>
          <a:pPr eaLnBrk="1" hangingPunct="1">
            <a:buFont typeface="Wingdings" panose="05000000000000000000" pitchFamily="2" charset="2"/>
            <a:buChar char="ü"/>
            <a:defRPr/>
          </a:pPr>
          <a:endParaRPr lang="fr-CA" altLang="fr-FR" sz="20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opLeftCell="A28" zoomScale="160" zoomScaleNormal="160" workbookViewId="0">
      <selection activeCell="C47" sqref="C47"/>
    </sheetView>
  </sheetViews>
  <sheetFormatPr baseColWidth="10" defaultRowHeight="12.75" x14ac:dyDescent="0.2"/>
  <cols>
    <col min="2" max="2" width="30" customWidth="1"/>
    <col min="4" max="4" width="11.42578125" style="17"/>
    <col min="5" max="5" width="10.140625" customWidth="1"/>
    <col min="6" max="6" width="5.28515625" customWidth="1"/>
    <col min="9" max="9" width="11.140625" customWidth="1"/>
  </cols>
  <sheetData>
    <row r="1" spans="1:12" x14ac:dyDescent="0.2">
      <c r="A1" s="28"/>
      <c r="B1" s="28"/>
      <c r="C1" s="28"/>
      <c r="D1" s="29"/>
      <c r="E1" s="28"/>
    </row>
    <row r="2" spans="1:12" x14ac:dyDescent="0.2">
      <c r="A2" s="28"/>
      <c r="B2" s="28"/>
      <c r="C2" s="28"/>
      <c r="D2" s="29"/>
      <c r="E2" s="28"/>
    </row>
    <row r="3" spans="1:12" x14ac:dyDescent="0.2">
      <c r="A3" s="28"/>
      <c r="B3" s="28"/>
      <c r="C3" s="28"/>
      <c r="D3" s="29"/>
      <c r="E3" s="28"/>
    </row>
    <row r="4" spans="1:12" x14ac:dyDescent="0.2">
      <c r="A4" s="28"/>
      <c r="B4" s="28"/>
      <c r="C4" s="28"/>
      <c r="D4" s="29"/>
      <c r="E4" s="28"/>
    </row>
    <row r="5" spans="1:12" x14ac:dyDescent="0.2">
      <c r="A5" s="28"/>
      <c r="B5" s="28"/>
      <c r="C5" s="28"/>
      <c r="D5" s="29"/>
      <c r="E5" s="28"/>
    </row>
    <row r="6" spans="1:12" x14ac:dyDescent="0.2">
      <c r="A6" s="28"/>
      <c r="B6" s="28"/>
      <c r="C6" s="28"/>
      <c r="D6" s="29"/>
      <c r="E6" s="28"/>
    </row>
    <row r="7" spans="1:12" x14ac:dyDescent="0.2">
      <c r="A7" s="28"/>
      <c r="B7" s="28"/>
      <c r="C7" s="28"/>
      <c r="D7" s="29"/>
      <c r="E7" s="28"/>
    </row>
    <row r="8" spans="1:12" x14ac:dyDescent="0.2">
      <c r="A8" s="28"/>
      <c r="B8" s="28"/>
      <c r="C8" s="28"/>
      <c r="D8" s="29"/>
      <c r="E8" s="28"/>
    </row>
    <row r="9" spans="1:12" x14ac:dyDescent="0.2">
      <c r="A9" s="30" t="s">
        <v>22</v>
      </c>
      <c r="B9" s="28"/>
      <c r="C9" s="28"/>
      <c r="D9" s="29"/>
      <c r="E9" s="28"/>
      <c r="F9" s="28"/>
      <c r="G9" s="28"/>
      <c r="H9" s="28"/>
      <c r="I9" s="28"/>
      <c r="J9" s="28"/>
      <c r="K9" s="28"/>
      <c r="L9" s="28"/>
    </row>
    <row r="10" spans="1:12" x14ac:dyDescent="0.2">
      <c r="A10" s="28"/>
      <c r="B10" s="28"/>
      <c r="C10" s="28"/>
      <c r="D10" s="29"/>
      <c r="E10" s="28"/>
      <c r="F10" s="28"/>
      <c r="G10" s="28"/>
      <c r="H10" s="28"/>
      <c r="I10" s="28"/>
      <c r="J10" s="28"/>
      <c r="K10" s="28"/>
      <c r="L10" s="28"/>
    </row>
    <row r="11" spans="1:12" x14ac:dyDescent="0.2">
      <c r="A11" s="28"/>
      <c r="B11" s="28"/>
      <c r="C11" s="28"/>
      <c r="D11" s="29"/>
      <c r="E11" s="28"/>
      <c r="F11" s="28"/>
      <c r="G11" s="28"/>
      <c r="H11" s="28"/>
      <c r="I11" s="28"/>
      <c r="J11" s="28"/>
      <c r="K11" s="28"/>
      <c r="L11" s="28"/>
    </row>
    <row r="12" spans="1:12" ht="15" x14ac:dyDescent="0.25">
      <c r="A12" s="28"/>
      <c r="B12" s="15"/>
      <c r="C12" s="16" t="s">
        <v>16</v>
      </c>
      <c r="D12" s="16" t="s">
        <v>17</v>
      </c>
      <c r="F12" s="28"/>
      <c r="G12" s="28"/>
      <c r="H12" s="28"/>
      <c r="I12" s="28"/>
      <c r="J12" s="28"/>
      <c r="K12" s="28"/>
      <c r="L12" s="28"/>
    </row>
    <row r="13" spans="1:12" x14ac:dyDescent="0.2">
      <c r="A13" s="28"/>
      <c r="B13" s="18" t="s">
        <v>12</v>
      </c>
      <c r="C13" s="19">
        <v>100000</v>
      </c>
      <c r="D13" s="20">
        <f>C13/$C$13</f>
        <v>1</v>
      </c>
      <c r="E13" s="28"/>
      <c r="F13" s="28"/>
      <c r="G13" s="28"/>
      <c r="H13" s="28"/>
      <c r="I13" s="28"/>
      <c r="J13" s="28"/>
      <c r="K13" s="28"/>
      <c r="L13" s="28"/>
    </row>
    <row r="14" spans="1:12" x14ac:dyDescent="0.2">
      <c r="A14" s="28"/>
      <c r="B14" s="21" t="s">
        <v>19</v>
      </c>
      <c r="C14" s="19">
        <v>70000</v>
      </c>
      <c r="D14" s="20">
        <f t="shared" ref="D14:D17" si="0">C14/$C$13</f>
        <v>0.7</v>
      </c>
      <c r="E14" s="28"/>
      <c r="F14" s="28"/>
      <c r="G14" s="28"/>
      <c r="H14" s="28"/>
      <c r="I14" s="28"/>
      <c r="J14" s="28"/>
      <c r="K14" s="28"/>
      <c r="L14" s="28"/>
    </row>
    <row r="15" spans="1:12" x14ac:dyDescent="0.2">
      <c r="A15" s="28"/>
      <c r="B15" s="22" t="s">
        <v>20</v>
      </c>
      <c r="C15" s="23">
        <f>C13-C14</f>
        <v>30000</v>
      </c>
      <c r="D15" s="24">
        <f t="shared" si="0"/>
        <v>0.3</v>
      </c>
      <c r="E15" s="28"/>
      <c r="F15" s="28"/>
      <c r="G15" s="28"/>
      <c r="H15" s="28"/>
      <c r="I15" s="28"/>
      <c r="J15" s="28"/>
      <c r="K15" s="28"/>
      <c r="L15" s="28"/>
    </row>
    <row r="16" spans="1:12" x14ac:dyDescent="0.2">
      <c r="A16" s="28"/>
      <c r="B16" s="21" t="s">
        <v>21</v>
      </c>
      <c r="C16" s="19">
        <v>25000</v>
      </c>
      <c r="D16" s="20">
        <f t="shared" si="0"/>
        <v>0.25</v>
      </c>
      <c r="E16" s="28"/>
      <c r="F16" s="28"/>
      <c r="G16" s="28"/>
      <c r="H16" s="28"/>
      <c r="I16" s="28"/>
      <c r="J16" s="28"/>
      <c r="K16" s="28"/>
      <c r="L16" s="28"/>
    </row>
    <row r="17" spans="1:12" x14ac:dyDescent="0.2">
      <c r="A17" s="28"/>
      <c r="B17" s="21" t="s">
        <v>18</v>
      </c>
      <c r="C17" s="19">
        <f>C15-C16</f>
        <v>5000</v>
      </c>
      <c r="D17" s="20">
        <f t="shared" si="0"/>
        <v>0.05</v>
      </c>
      <c r="E17" s="28"/>
      <c r="F17" s="28"/>
      <c r="G17" s="28"/>
      <c r="H17" s="28"/>
      <c r="I17" s="28"/>
      <c r="J17" s="28"/>
      <c r="K17" s="28"/>
      <c r="L17" s="28"/>
    </row>
    <row r="18" spans="1:12" x14ac:dyDescent="0.2">
      <c r="A18" s="28"/>
      <c r="B18" s="28"/>
      <c r="C18" s="28"/>
      <c r="D18" s="29"/>
      <c r="E18" s="28"/>
      <c r="F18" s="28"/>
      <c r="G18" s="28"/>
      <c r="H18" s="28"/>
      <c r="I18" s="28"/>
      <c r="J18" s="28"/>
      <c r="K18" s="28"/>
      <c r="L18" s="28"/>
    </row>
    <row r="19" spans="1:12" x14ac:dyDescent="0.2">
      <c r="A19" s="28"/>
      <c r="B19" s="28"/>
      <c r="C19" s="28"/>
      <c r="D19" s="29"/>
      <c r="E19" s="28"/>
      <c r="F19" s="28"/>
      <c r="G19" s="28"/>
      <c r="H19" s="28"/>
      <c r="I19" s="28"/>
      <c r="J19" s="28"/>
      <c r="K19" s="28"/>
      <c r="L19" s="28"/>
    </row>
    <row r="20" spans="1:12" x14ac:dyDescent="0.2">
      <c r="A20" s="25" t="s">
        <v>23</v>
      </c>
      <c r="E20" s="28"/>
      <c r="F20" s="28"/>
      <c r="G20" s="28"/>
      <c r="H20" s="28"/>
      <c r="I20" s="28"/>
      <c r="J20" s="28"/>
      <c r="K20" s="28"/>
      <c r="L20" s="28"/>
    </row>
    <row r="21" spans="1:12" x14ac:dyDescent="0.2">
      <c r="A21" s="28"/>
      <c r="E21" s="28"/>
      <c r="F21" s="28"/>
      <c r="G21" s="28"/>
      <c r="H21" s="28"/>
      <c r="I21" s="28"/>
      <c r="J21" s="28"/>
      <c r="K21" s="28"/>
    </row>
    <row r="22" spans="1:12" ht="15" x14ac:dyDescent="0.25">
      <c r="A22" s="28"/>
      <c r="B22" s="15"/>
      <c r="C22" s="16" t="s">
        <v>16</v>
      </c>
      <c r="D22" s="16" t="s">
        <v>17</v>
      </c>
      <c r="E22" s="28"/>
      <c r="F22" s="28"/>
      <c r="G22" s="28"/>
      <c r="H22" s="28"/>
      <c r="I22" s="28"/>
      <c r="J22" s="28"/>
      <c r="K22" s="28"/>
    </row>
    <row r="23" spans="1:12" x14ac:dyDescent="0.2">
      <c r="A23" s="28"/>
      <c r="B23" s="18" t="s">
        <v>12</v>
      </c>
      <c r="C23" s="19">
        <v>100000</v>
      </c>
      <c r="D23" s="20">
        <f>C23/$C$13</f>
        <v>1</v>
      </c>
      <c r="E23" s="28"/>
      <c r="F23" s="28"/>
      <c r="G23" s="28"/>
      <c r="H23" s="28"/>
      <c r="I23" s="28"/>
      <c r="J23" s="28"/>
      <c r="K23" s="28"/>
    </row>
    <row r="24" spans="1:12" x14ac:dyDescent="0.2">
      <c r="A24" s="28"/>
      <c r="B24" s="26" t="s">
        <v>24</v>
      </c>
      <c r="C24" s="19">
        <v>70000</v>
      </c>
      <c r="D24" s="20">
        <f t="shared" ref="D24:D27" si="1">C24/$C$13</f>
        <v>0.7</v>
      </c>
      <c r="E24" s="31" t="s">
        <v>25</v>
      </c>
      <c r="F24" s="31" t="s">
        <v>26</v>
      </c>
      <c r="G24" s="28"/>
      <c r="H24" s="28"/>
      <c r="I24" s="28"/>
      <c r="J24" s="28"/>
      <c r="K24" s="28"/>
    </row>
    <row r="25" spans="1:12" x14ac:dyDescent="0.2">
      <c r="A25" s="28"/>
      <c r="B25" s="27" t="s">
        <v>27</v>
      </c>
      <c r="C25" s="23">
        <f>C23-C24</f>
        <v>30000</v>
      </c>
      <c r="D25" s="24">
        <f t="shared" si="1"/>
        <v>0.3</v>
      </c>
      <c r="E25" s="28"/>
      <c r="F25" s="28"/>
      <c r="G25" s="28"/>
      <c r="H25" s="28"/>
      <c r="I25" s="28"/>
      <c r="J25" s="28"/>
      <c r="K25" s="28"/>
    </row>
    <row r="26" spans="1:12" x14ac:dyDescent="0.2">
      <c r="A26" s="28"/>
      <c r="B26" s="21" t="s">
        <v>21</v>
      </c>
      <c r="C26" s="19">
        <v>25000</v>
      </c>
      <c r="D26" s="20">
        <f t="shared" si="1"/>
        <v>0.25</v>
      </c>
      <c r="E26" s="28"/>
      <c r="F26" s="28"/>
      <c r="G26" s="28"/>
      <c r="H26" s="28"/>
      <c r="I26" s="28"/>
      <c r="J26" s="28"/>
      <c r="K26" s="28"/>
    </row>
    <row r="27" spans="1:12" x14ac:dyDescent="0.2">
      <c r="A27" s="28"/>
      <c r="B27" s="21" t="s">
        <v>18</v>
      </c>
      <c r="C27" s="19">
        <f>C25-C26</f>
        <v>5000</v>
      </c>
      <c r="D27" s="20">
        <f t="shared" si="1"/>
        <v>0.05</v>
      </c>
      <c r="E27" s="28"/>
      <c r="F27" s="28"/>
      <c r="G27" s="28"/>
      <c r="H27" s="28"/>
      <c r="I27" s="28"/>
      <c r="J27" s="28"/>
      <c r="K27" s="28"/>
    </row>
    <row r="28" spans="1:12" x14ac:dyDescent="0.2">
      <c r="A28" s="28"/>
      <c r="B28" s="28"/>
      <c r="C28" s="28"/>
      <c r="D28" s="29"/>
      <c r="E28" s="28"/>
      <c r="F28" s="28"/>
      <c r="G28" s="28"/>
      <c r="H28" s="28"/>
      <c r="I28" s="28"/>
      <c r="J28" s="28"/>
      <c r="K28" s="28"/>
    </row>
    <row r="29" spans="1:12" x14ac:dyDescent="0.2">
      <c r="A29" s="28"/>
      <c r="B29" s="28"/>
      <c r="C29" s="28"/>
      <c r="D29" s="29"/>
      <c r="E29" s="28"/>
      <c r="F29" s="28"/>
      <c r="G29" s="28"/>
      <c r="H29" s="28"/>
      <c r="I29" s="28"/>
      <c r="J29" s="28"/>
      <c r="K29" s="28"/>
    </row>
    <row r="30" spans="1:12" x14ac:dyDescent="0.2">
      <c r="A30" s="28"/>
      <c r="B30" s="28"/>
      <c r="C30" s="28"/>
      <c r="D30" s="29"/>
      <c r="E30" s="28"/>
      <c r="F30" s="28"/>
      <c r="G30" s="28"/>
      <c r="H30" s="28"/>
      <c r="I30" s="28"/>
      <c r="J30" s="28"/>
      <c r="K30" s="28"/>
    </row>
    <row r="31" spans="1:12" x14ac:dyDescent="0.2">
      <c r="A31" s="28"/>
      <c r="B31" s="28"/>
      <c r="C31" s="28"/>
      <c r="D31" s="29"/>
      <c r="E31" s="28"/>
      <c r="F31" s="28"/>
      <c r="G31" s="28"/>
      <c r="H31" s="28"/>
      <c r="I31" s="28"/>
      <c r="J31" s="28"/>
      <c r="K31" s="28"/>
    </row>
    <row r="32" spans="1:12" x14ac:dyDescent="0.2">
      <c r="A32" s="28"/>
      <c r="B32" s="28"/>
      <c r="C32" s="28"/>
      <c r="D32" s="29"/>
      <c r="E32" s="28"/>
      <c r="F32" s="28"/>
      <c r="G32" s="28"/>
      <c r="H32" s="28"/>
      <c r="I32" s="28"/>
      <c r="J32" s="28"/>
      <c r="K32" s="28"/>
    </row>
    <row r="33" spans="1:11" x14ac:dyDescent="0.2">
      <c r="A33" s="28"/>
      <c r="B33" s="28"/>
      <c r="C33" s="28"/>
      <c r="D33" s="29"/>
      <c r="E33" s="28"/>
      <c r="F33" s="28"/>
      <c r="G33" s="28"/>
      <c r="H33" s="28"/>
      <c r="I33" s="28"/>
      <c r="J33" s="28"/>
      <c r="K33" s="28"/>
    </row>
    <row r="34" spans="1:11" x14ac:dyDescent="0.2">
      <c r="A34" s="28"/>
      <c r="B34" s="28"/>
      <c r="C34" s="28"/>
      <c r="D34" s="29"/>
      <c r="E34" s="28"/>
      <c r="F34" s="28"/>
      <c r="G34" s="28"/>
      <c r="H34" s="28"/>
      <c r="I34" s="28"/>
      <c r="J34" s="28"/>
      <c r="K34" s="28"/>
    </row>
    <row r="35" spans="1:11" x14ac:dyDescent="0.2">
      <c r="A35" s="28"/>
      <c r="B35" s="28"/>
      <c r="C35" s="28"/>
      <c r="D35" s="29"/>
      <c r="E35" s="28"/>
      <c r="F35" s="28"/>
      <c r="G35" s="28"/>
      <c r="H35" s="28"/>
      <c r="I35" s="28"/>
      <c r="J35" s="28"/>
      <c r="K35" s="28"/>
    </row>
    <row r="36" spans="1:11" x14ac:dyDescent="0.2">
      <c r="A36" s="28"/>
      <c r="B36" s="28"/>
      <c r="C36" s="28"/>
      <c r="D36" s="29"/>
      <c r="E36" s="28"/>
      <c r="F36" s="28"/>
      <c r="G36" s="28"/>
      <c r="H36" s="28"/>
      <c r="I36" s="28"/>
      <c r="J36" s="28"/>
      <c r="K36" s="28"/>
    </row>
    <row r="37" spans="1:11" x14ac:dyDescent="0.2">
      <c r="A37" s="28"/>
      <c r="B37" s="28"/>
      <c r="C37" s="28"/>
      <c r="D37" s="29"/>
      <c r="E37" s="28"/>
      <c r="F37" s="28"/>
      <c r="G37" s="28"/>
      <c r="H37" s="28"/>
      <c r="I37" s="28"/>
      <c r="J37" s="28"/>
      <c r="K37" s="28"/>
    </row>
    <row r="38" spans="1:11" x14ac:dyDescent="0.2">
      <c r="A38" s="28"/>
      <c r="B38" s="28"/>
      <c r="C38" s="28"/>
      <c r="D38" s="29"/>
      <c r="E38" s="28"/>
      <c r="F38" s="28"/>
      <c r="G38" s="28"/>
      <c r="H38" s="28"/>
      <c r="I38" s="28"/>
      <c r="J38" s="28"/>
      <c r="K38" s="28"/>
    </row>
    <row r="39" spans="1:11" x14ac:dyDescent="0.2">
      <c r="A39" s="28"/>
      <c r="B39" s="28"/>
      <c r="C39" s="28"/>
      <c r="D39" s="29"/>
      <c r="E39" s="28"/>
      <c r="F39" s="28"/>
      <c r="G39" s="28"/>
      <c r="H39" s="28"/>
      <c r="I39" s="28"/>
      <c r="J39" s="28"/>
      <c r="K39" s="28"/>
    </row>
    <row r="40" spans="1:11" x14ac:dyDescent="0.2">
      <c r="A40" s="28"/>
      <c r="B40" s="28"/>
      <c r="C40" s="28"/>
      <c r="D40" s="29"/>
      <c r="E40" s="28"/>
      <c r="F40" s="28"/>
      <c r="G40" s="28"/>
      <c r="H40" s="28"/>
      <c r="I40" s="28"/>
      <c r="J40" s="28"/>
      <c r="K40" s="28"/>
    </row>
    <row r="41" spans="1:11" x14ac:dyDescent="0.2">
      <c r="A41" s="28"/>
      <c r="B41" s="28"/>
      <c r="C41" s="28"/>
      <c r="D41" s="29"/>
      <c r="E41" s="28"/>
      <c r="F41" s="28"/>
      <c r="G41" s="28"/>
      <c r="H41" s="28"/>
      <c r="I41" s="28"/>
      <c r="J41" s="28"/>
      <c r="K41" s="28"/>
    </row>
    <row r="42" spans="1:11" x14ac:dyDescent="0.2">
      <c r="A42" s="28"/>
      <c r="B42" s="28"/>
      <c r="C42" s="28"/>
      <c r="D42" s="29"/>
      <c r="E42" s="28"/>
      <c r="F42" s="28"/>
      <c r="G42" s="28"/>
      <c r="H42" s="28"/>
      <c r="I42" s="28"/>
      <c r="J42" s="28"/>
      <c r="K42" s="28"/>
    </row>
    <row r="43" spans="1:11" x14ac:dyDescent="0.2">
      <c r="F43" s="28"/>
      <c r="G43" s="28"/>
      <c r="H43" s="28"/>
      <c r="I43" s="28"/>
      <c r="J43" s="28"/>
      <c r="K43" s="28"/>
    </row>
  </sheetData>
  <phoneticPr fontId="0" type="noConversion"/>
  <pageMargins left="0.78740157499999996" right="0.78740157499999996" top="0.984251969" bottom="0.984251969" header="0.4921259845" footer="0.492125984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148"/>
  <sheetViews>
    <sheetView tabSelected="1" zoomScale="130" zoomScaleNormal="130" workbookViewId="0">
      <selection activeCell="F39" sqref="F39"/>
    </sheetView>
  </sheetViews>
  <sheetFormatPr baseColWidth="10" defaultRowHeight="12.75" x14ac:dyDescent="0.2"/>
  <cols>
    <col min="1" max="1" width="28.85546875" style="1" customWidth="1"/>
    <col min="2" max="2" width="15.42578125" style="1" customWidth="1"/>
    <col min="3" max="3" width="14.5703125" style="1" customWidth="1"/>
    <col min="4" max="5" width="11.42578125" style="1"/>
    <col min="6" max="6" width="14.42578125" style="1" customWidth="1"/>
    <col min="7" max="7" width="21.140625" style="1" customWidth="1"/>
    <col min="8" max="8" width="14.140625" style="1" customWidth="1"/>
    <col min="9" max="16384" width="11.42578125" style="1"/>
  </cols>
  <sheetData>
    <row r="3" spans="1:7" ht="15.75" x14ac:dyDescent="0.25">
      <c r="A3" s="52" t="s">
        <v>67</v>
      </c>
    </row>
    <row r="5" spans="1:7" x14ac:dyDescent="0.2">
      <c r="B5" s="9"/>
      <c r="C5" s="9"/>
      <c r="D5" s="9"/>
      <c r="E5" s="9"/>
      <c r="F5" s="9"/>
      <c r="G5" s="9"/>
    </row>
    <row r="6" spans="1:7" x14ac:dyDescent="0.2">
      <c r="B6" s="10" t="s">
        <v>0</v>
      </c>
      <c r="C6" s="10"/>
      <c r="D6" s="10"/>
      <c r="E6" s="10"/>
      <c r="F6" s="56">
        <v>5.25</v>
      </c>
      <c r="G6" s="9"/>
    </row>
    <row r="7" spans="1:7" x14ac:dyDescent="0.2">
      <c r="B7" s="10"/>
      <c r="C7" s="10"/>
      <c r="D7" s="10"/>
      <c r="E7" s="10"/>
      <c r="F7" s="56"/>
      <c r="G7" s="9"/>
    </row>
    <row r="8" spans="1:7" x14ac:dyDescent="0.2">
      <c r="B8" s="10" t="s">
        <v>1</v>
      </c>
      <c r="C8" s="10"/>
      <c r="D8" s="10"/>
      <c r="E8" s="10"/>
      <c r="F8" s="56"/>
      <c r="G8" s="9"/>
    </row>
    <row r="9" spans="1:7" x14ac:dyDescent="0.2">
      <c r="B9" s="10"/>
      <c r="C9" s="10" t="s">
        <v>7</v>
      </c>
      <c r="D9" s="10"/>
      <c r="E9" s="10"/>
      <c r="F9" s="56">
        <v>20000</v>
      </c>
      <c r="G9" s="9"/>
    </row>
    <row r="10" spans="1:7" x14ac:dyDescent="0.2">
      <c r="B10" s="10"/>
      <c r="C10" s="10" t="s">
        <v>8</v>
      </c>
      <c r="D10" s="10"/>
      <c r="E10" s="10"/>
      <c r="F10" s="56">
        <v>15000</v>
      </c>
      <c r="G10" s="9"/>
    </row>
    <row r="11" spans="1:7" x14ac:dyDescent="0.2">
      <c r="B11" s="10"/>
      <c r="C11" s="10" t="s">
        <v>9</v>
      </c>
      <c r="D11" s="10"/>
      <c r="E11" s="10"/>
      <c r="F11" s="57">
        <v>3000</v>
      </c>
      <c r="G11" s="9"/>
    </row>
    <row r="12" spans="1:7" x14ac:dyDescent="0.2">
      <c r="B12" s="10"/>
      <c r="C12" s="10"/>
      <c r="D12" s="10"/>
      <c r="E12" s="10"/>
      <c r="F12" s="56"/>
      <c r="G12" s="9"/>
    </row>
    <row r="13" spans="1:7" x14ac:dyDescent="0.2">
      <c r="B13" s="10" t="s">
        <v>6</v>
      </c>
      <c r="C13" s="10"/>
      <c r="D13" s="10"/>
      <c r="E13" s="10"/>
      <c r="F13" s="56"/>
      <c r="G13" s="9"/>
    </row>
    <row r="14" spans="1:7" x14ac:dyDescent="0.2">
      <c r="B14" s="10"/>
      <c r="C14" s="10" t="s">
        <v>2</v>
      </c>
      <c r="D14" s="10"/>
      <c r="E14" s="10"/>
      <c r="F14" s="56">
        <v>0.75</v>
      </c>
      <c r="G14" s="9"/>
    </row>
    <row r="15" spans="1:7" x14ac:dyDescent="0.2">
      <c r="B15" s="10"/>
      <c r="C15" s="10" t="s">
        <v>3</v>
      </c>
      <c r="D15" s="10"/>
      <c r="E15" s="10"/>
      <c r="F15" s="56">
        <v>0.5</v>
      </c>
      <c r="G15" s="9"/>
    </row>
    <row r="16" spans="1:7" x14ac:dyDescent="0.2">
      <c r="B16" s="10"/>
      <c r="C16" s="10" t="s">
        <v>4</v>
      </c>
      <c r="D16" s="10"/>
      <c r="E16" s="10"/>
      <c r="F16" s="56">
        <v>0.25</v>
      </c>
      <c r="G16" s="9"/>
    </row>
    <row r="17" spans="1:20" x14ac:dyDescent="0.2">
      <c r="B17" s="10"/>
      <c r="C17" s="10" t="s">
        <v>5</v>
      </c>
      <c r="D17" s="10"/>
      <c r="E17" s="10"/>
      <c r="F17" s="56">
        <v>2</v>
      </c>
      <c r="G17" s="9"/>
    </row>
    <row r="18" spans="1:20" x14ac:dyDescent="0.2">
      <c r="B18" s="10"/>
      <c r="C18" s="10"/>
      <c r="D18" s="10"/>
      <c r="E18" s="10"/>
      <c r="F18" s="10"/>
      <c r="G18" s="9"/>
    </row>
    <row r="19" spans="1:20" x14ac:dyDescent="0.2">
      <c r="B19" s="10"/>
      <c r="C19" s="10"/>
      <c r="D19" s="10"/>
      <c r="E19" s="10"/>
      <c r="F19" s="10"/>
      <c r="G19" s="9"/>
    </row>
    <row r="20" spans="1:20" ht="13.5" thickBot="1" x14ac:dyDescent="0.25">
      <c r="B20" s="9"/>
      <c r="C20" s="9"/>
      <c r="D20" s="9"/>
      <c r="E20" s="9"/>
      <c r="F20" s="9"/>
      <c r="G20" s="9"/>
    </row>
    <row r="21" spans="1:20" ht="15" x14ac:dyDescent="0.25">
      <c r="B21" s="36" t="s">
        <v>10</v>
      </c>
      <c r="C21" s="37"/>
      <c r="D21" s="37"/>
      <c r="E21" s="37"/>
      <c r="F21" s="37"/>
      <c r="G21" s="38"/>
    </row>
    <row r="22" spans="1:20" ht="15" x14ac:dyDescent="0.25">
      <c r="B22" s="39" t="s">
        <v>28</v>
      </c>
      <c r="C22" s="32"/>
      <c r="D22" s="32"/>
      <c r="E22" s="32"/>
      <c r="F22" s="32"/>
      <c r="G22" s="40"/>
    </row>
    <row r="23" spans="1:20" ht="15" x14ac:dyDescent="0.25">
      <c r="B23" s="39" t="s">
        <v>29</v>
      </c>
      <c r="C23" s="32"/>
      <c r="D23" s="32"/>
      <c r="E23" s="32"/>
      <c r="F23" s="32"/>
      <c r="G23" s="40"/>
    </row>
    <row r="24" spans="1:20" ht="15" x14ac:dyDescent="0.25">
      <c r="B24" s="39" t="s">
        <v>30</v>
      </c>
      <c r="C24" s="32"/>
      <c r="D24" s="32"/>
      <c r="E24" s="32"/>
      <c r="F24" s="32"/>
      <c r="G24" s="40"/>
    </row>
    <row r="25" spans="1:20" ht="15" x14ac:dyDescent="0.25">
      <c r="B25" s="39" t="s">
        <v>31</v>
      </c>
      <c r="C25" s="32"/>
      <c r="D25" s="32"/>
      <c r="E25" s="32"/>
      <c r="F25" s="32"/>
      <c r="G25" s="40"/>
    </row>
    <row r="26" spans="1:20" ht="15" x14ac:dyDescent="0.25">
      <c r="B26" s="39" t="s">
        <v>32</v>
      </c>
      <c r="C26" s="33"/>
      <c r="D26" s="33"/>
      <c r="E26" s="33"/>
      <c r="F26" s="33"/>
      <c r="G26" s="41"/>
    </row>
    <row r="27" spans="1:20" ht="15" x14ac:dyDescent="0.25">
      <c r="B27" s="39" t="s">
        <v>33</v>
      </c>
      <c r="C27" s="33"/>
      <c r="D27" s="33"/>
      <c r="E27" s="33"/>
      <c r="F27" s="33"/>
      <c r="G27" s="41"/>
    </row>
    <row r="28" spans="1:20" ht="15" x14ac:dyDescent="0.25">
      <c r="A28" s="11"/>
      <c r="B28" s="39" t="s">
        <v>34</v>
      </c>
      <c r="C28" s="34"/>
      <c r="D28" s="35"/>
      <c r="E28" s="35"/>
      <c r="F28" s="35"/>
      <c r="G28" s="42"/>
      <c r="H28" s="4"/>
      <c r="I28" s="4"/>
      <c r="J28" s="5"/>
    </row>
    <row r="29" spans="1:20" s="12" customFormat="1" ht="15.75" thickBot="1" x14ac:dyDescent="0.3">
      <c r="A29" s="51"/>
      <c r="B29" s="43"/>
      <c r="C29" s="44"/>
      <c r="D29" s="45"/>
      <c r="E29" s="45"/>
      <c r="F29" s="45"/>
      <c r="G29" s="46"/>
      <c r="H29" s="47"/>
      <c r="I29" s="48"/>
      <c r="J29" s="49"/>
      <c r="K29" s="50"/>
      <c r="L29" s="50"/>
      <c r="M29" s="50"/>
      <c r="N29" s="50"/>
      <c r="O29" s="50"/>
      <c r="P29" s="50"/>
      <c r="Q29" s="50"/>
      <c r="R29" s="50"/>
      <c r="S29" s="50"/>
      <c r="T29" s="50"/>
    </row>
    <row r="30" spans="1:20" ht="14.25" x14ac:dyDescent="0.2">
      <c r="A30" s="11"/>
      <c r="C30" s="3"/>
      <c r="D30" s="3"/>
      <c r="E30" s="3"/>
      <c r="F30" s="3"/>
      <c r="G30" s="3"/>
      <c r="H30" s="3"/>
      <c r="I30" s="3"/>
      <c r="J30" s="5"/>
    </row>
    <row r="31" spans="1:20" ht="15.75" x14ac:dyDescent="0.25">
      <c r="A31" s="78" t="s">
        <v>40</v>
      </c>
      <c r="C31" s="3"/>
      <c r="D31" s="3"/>
      <c r="E31" s="3"/>
      <c r="F31" s="3"/>
      <c r="G31" s="3"/>
      <c r="H31" s="3"/>
      <c r="I31" s="3"/>
      <c r="J31" s="5"/>
    </row>
    <row r="32" spans="1:20" ht="15.75" x14ac:dyDescent="0.25">
      <c r="A32" s="55" t="s">
        <v>11</v>
      </c>
      <c r="B32" s="54"/>
      <c r="C32" s="60"/>
      <c r="D32" s="58"/>
      <c r="E32" s="7"/>
      <c r="F32" s="8"/>
      <c r="G32" s="7"/>
      <c r="H32" s="8"/>
      <c r="I32" s="3"/>
      <c r="J32" s="5"/>
    </row>
    <row r="33" spans="1:10" ht="15.75" x14ac:dyDescent="0.25">
      <c r="A33" s="55"/>
      <c r="B33" s="54" t="s">
        <v>35</v>
      </c>
      <c r="C33" s="59" t="s">
        <v>36</v>
      </c>
      <c r="D33" s="62" t="s">
        <v>37</v>
      </c>
      <c r="E33" s="7"/>
      <c r="F33" s="72" t="s">
        <v>38</v>
      </c>
      <c r="G33" s="73"/>
      <c r="H33" s="74"/>
      <c r="I33" s="3"/>
      <c r="J33" s="5"/>
    </row>
    <row r="34" spans="1:10" ht="15" x14ac:dyDescent="0.25">
      <c r="A34" s="13" t="s">
        <v>12</v>
      </c>
      <c r="B34" s="63"/>
      <c r="C34" s="64"/>
      <c r="D34" s="65"/>
      <c r="E34" s="7"/>
      <c r="F34" s="72" t="s">
        <v>43</v>
      </c>
      <c r="G34" s="73"/>
      <c r="H34" s="74"/>
      <c r="I34" s="3"/>
      <c r="J34" s="5"/>
    </row>
    <row r="35" spans="1:10" ht="15" x14ac:dyDescent="0.25">
      <c r="A35" s="61" t="s">
        <v>14</v>
      </c>
      <c r="B35" s="66"/>
      <c r="C35" s="67"/>
      <c r="D35" s="70"/>
      <c r="E35" s="7"/>
      <c r="F35" s="72" t="s">
        <v>44</v>
      </c>
      <c r="G35" s="73"/>
      <c r="H35" s="75"/>
      <c r="I35" s="3"/>
      <c r="J35" s="5"/>
    </row>
    <row r="36" spans="1:10" ht="15" x14ac:dyDescent="0.25">
      <c r="A36" s="13" t="s">
        <v>15</v>
      </c>
      <c r="B36" s="68"/>
      <c r="C36" s="64"/>
      <c r="D36" s="65"/>
      <c r="E36" s="7"/>
      <c r="F36" s="80" t="s">
        <v>45</v>
      </c>
      <c r="G36" s="81"/>
      <c r="H36" s="74"/>
      <c r="I36" s="3"/>
      <c r="J36" s="5"/>
    </row>
    <row r="37" spans="1:10" ht="15" x14ac:dyDescent="0.25">
      <c r="A37" s="61" t="s">
        <v>1</v>
      </c>
      <c r="B37" s="66"/>
      <c r="C37" s="67"/>
      <c r="D37" s="70"/>
      <c r="E37" s="3"/>
      <c r="F37" s="72" t="s">
        <v>42</v>
      </c>
      <c r="G37" s="79"/>
      <c r="H37" s="83"/>
      <c r="I37" s="3"/>
      <c r="J37" s="5"/>
    </row>
    <row r="38" spans="1:10" ht="15.75" thickBot="1" x14ac:dyDescent="0.3">
      <c r="A38" s="13" t="s">
        <v>13</v>
      </c>
      <c r="B38" s="68"/>
      <c r="C38" s="69"/>
      <c r="D38" s="71"/>
      <c r="E38" s="3"/>
      <c r="F38" s="3"/>
      <c r="G38" s="3"/>
      <c r="H38" s="3"/>
      <c r="I38" s="3"/>
      <c r="J38" s="5"/>
    </row>
    <row r="39" spans="1:10" ht="15" thickTop="1" x14ac:dyDescent="0.2">
      <c r="A39" s="11"/>
      <c r="C39" s="3"/>
      <c r="D39" s="3"/>
      <c r="E39" s="3"/>
      <c r="F39" s="3"/>
      <c r="G39" s="3"/>
      <c r="H39" s="3"/>
      <c r="I39" s="3"/>
      <c r="J39" s="5"/>
    </row>
    <row r="40" spans="1:10" ht="18" x14ac:dyDescent="0.25">
      <c r="A40" s="53" t="s">
        <v>28</v>
      </c>
      <c r="C40" s="5"/>
      <c r="D40" s="6"/>
      <c r="E40" s="7"/>
      <c r="F40" s="8"/>
      <c r="G40" s="7"/>
      <c r="H40" s="8"/>
      <c r="I40" s="7"/>
      <c r="J40" s="5"/>
    </row>
    <row r="41" spans="1:10" ht="15" x14ac:dyDescent="0.25">
      <c r="B41" s="14"/>
      <c r="C41" s="5"/>
      <c r="D41" s="6"/>
      <c r="E41" s="7"/>
      <c r="F41" s="8"/>
      <c r="G41" s="7"/>
      <c r="H41" s="8"/>
      <c r="I41" s="7"/>
      <c r="J41" s="5"/>
    </row>
    <row r="42" spans="1:10" ht="15" x14ac:dyDescent="0.25">
      <c r="B42" s="13"/>
      <c r="C42" s="5"/>
      <c r="D42" s="6"/>
      <c r="E42" s="7"/>
      <c r="F42" s="8"/>
      <c r="G42" s="7"/>
      <c r="H42" s="8"/>
      <c r="I42" s="7"/>
      <c r="J42" s="5"/>
    </row>
    <row r="43" spans="1:10" ht="15.75" x14ac:dyDescent="0.25">
      <c r="A43" s="55" t="s">
        <v>11</v>
      </c>
      <c r="B43" s="54"/>
      <c r="C43" s="60">
        <v>50000</v>
      </c>
      <c r="D43" s="58"/>
      <c r="E43" s="7"/>
      <c r="F43" s="8"/>
      <c r="G43" s="7"/>
      <c r="H43" s="8"/>
      <c r="I43" s="7"/>
      <c r="J43" s="5"/>
    </row>
    <row r="44" spans="1:10" ht="15.75" x14ac:dyDescent="0.25">
      <c r="A44" s="55"/>
      <c r="B44" s="54" t="s">
        <v>35</v>
      </c>
      <c r="C44" s="59" t="s">
        <v>36</v>
      </c>
      <c r="D44" s="62" t="s">
        <v>37</v>
      </c>
      <c r="E44" s="7"/>
      <c r="F44" s="72" t="s">
        <v>38</v>
      </c>
      <c r="G44" s="73"/>
      <c r="H44" s="74">
        <f>B47</f>
        <v>1.75</v>
      </c>
      <c r="I44" s="7"/>
      <c r="J44" s="5"/>
    </row>
    <row r="45" spans="1:10" ht="15" x14ac:dyDescent="0.25">
      <c r="A45" s="13" t="s">
        <v>12</v>
      </c>
      <c r="B45" s="63">
        <f>F6</f>
        <v>5.25</v>
      </c>
      <c r="C45" s="64">
        <f>$C$43*B45</f>
        <v>262500</v>
      </c>
      <c r="D45" s="65">
        <f>C45/$C$45</f>
        <v>1</v>
      </c>
      <c r="E45" s="7"/>
      <c r="F45" s="72" t="s">
        <v>38</v>
      </c>
      <c r="G45" s="73"/>
      <c r="H45" s="74">
        <f>C47</f>
        <v>87500</v>
      </c>
      <c r="I45" s="7"/>
      <c r="J45" s="5"/>
    </row>
    <row r="46" spans="1:10" ht="15" x14ac:dyDescent="0.25">
      <c r="A46" s="61" t="s">
        <v>14</v>
      </c>
      <c r="B46" s="66">
        <f>F14+F15+F16+F17</f>
        <v>3.5</v>
      </c>
      <c r="C46" s="67">
        <f>$C$43*B46</f>
        <v>175000</v>
      </c>
      <c r="D46" s="70">
        <f t="shared" ref="D46:D49" si="0">C46/$C$45</f>
        <v>0.66666666666666663</v>
      </c>
      <c r="E46" s="7"/>
      <c r="F46" s="72" t="s">
        <v>38</v>
      </c>
      <c r="G46" s="73"/>
      <c r="H46" s="75">
        <f>D47</f>
        <v>0.33333333333333331</v>
      </c>
      <c r="I46" s="7"/>
      <c r="J46" s="5"/>
    </row>
    <row r="47" spans="1:10" ht="15" x14ac:dyDescent="0.25">
      <c r="A47" s="13" t="s">
        <v>15</v>
      </c>
      <c r="B47" s="68">
        <f>B45-B46</f>
        <v>1.75</v>
      </c>
      <c r="C47" s="64">
        <f>C45-C46</f>
        <v>87500</v>
      </c>
      <c r="D47" s="65">
        <f t="shared" si="0"/>
        <v>0.33333333333333331</v>
      </c>
      <c r="E47" s="7"/>
      <c r="F47" s="72" t="s">
        <v>39</v>
      </c>
      <c r="G47" s="73"/>
      <c r="H47" s="74">
        <f>C49</f>
        <v>49500</v>
      </c>
      <c r="I47" s="7"/>
      <c r="J47" s="5"/>
    </row>
    <row r="48" spans="1:10" ht="15" x14ac:dyDescent="0.25">
      <c r="A48" s="61" t="s">
        <v>1</v>
      </c>
      <c r="B48" s="66">
        <f>F9+F10+F11</f>
        <v>38000</v>
      </c>
      <c r="C48" s="67">
        <f>B48</f>
        <v>38000</v>
      </c>
      <c r="D48" s="70">
        <f t="shared" si="0"/>
        <v>0.14476190476190476</v>
      </c>
      <c r="E48" s="3"/>
      <c r="F48" s="72" t="s">
        <v>42</v>
      </c>
      <c r="G48" s="79"/>
      <c r="H48" s="82">
        <f>D49</f>
        <v>0.18857142857142858</v>
      </c>
      <c r="I48" s="3"/>
      <c r="J48" s="5"/>
    </row>
    <row r="49" spans="1:10" ht="15.75" thickBot="1" x14ac:dyDescent="0.3">
      <c r="A49" s="13" t="s">
        <v>13</v>
      </c>
      <c r="B49" s="68"/>
      <c r="C49" s="69">
        <f>C47-C48</f>
        <v>49500</v>
      </c>
      <c r="D49" s="71">
        <f t="shared" si="0"/>
        <v>0.18857142857142858</v>
      </c>
      <c r="E49" s="3"/>
      <c r="F49" s="3"/>
      <c r="G49" s="3"/>
      <c r="H49" s="3"/>
      <c r="I49" s="3"/>
      <c r="J49" s="5"/>
    </row>
    <row r="50" spans="1:10" ht="13.5" thickTop="1" x14ac:dyDescent="0.2">
      <c r="C50" s="3"/>
      <c r="D50" s="3"/>
      <c r="E50" s="3"/>
      <c r="F50" s="3"/>
      <c r="G50" s="3"/>
      <c r="H50" s="3"/>
      <c r="I50" s="3"/>
      <c r="J50" s="5"/>
    </row>
    <row r="51" spans="1:10" x14ac:dyDescent="0.2">
      <c r="C51" s="3"/>
      <c r="D51" s="4"/>
      <c r="E51" s="3"/>
      <c r="F51" s="3"/>
      <c r="G51" s="3"/>
      <c r="H51" s="3"/>
      <c r="I51" s="3"/>
      <c r="J51" s="5"/>
    </row>
    <row r="52" spans="1:10" ht="15" x14ac:dyDescent="0.25">
      <c r="A52" s="85" t="s">
        <v>29</v>
      </c>
      <c r="C52" s="3"/>
      <c r="D52" s="4"/>
      <c r="E52" s="3"/>
      <c r="F52" s="3"/>
      <c r="G52" s="3"/>
      <c r="H52" s="3"/>
      <c r="I52" s="3"/>
      <c r="J52" s="5"/>
    </row>
    <row r="53" spans="1:10" x14ac:dyDescent="0.2">
      <c r="A53" s="5"/>
      <c r="B53" s="3"/>
      <c r="C53" s="3"/>
      <c r="D53" s="3"/>
      <c r="E53" s="3"/>
      <c r="F53" s="3"/>
      <c r="G53" s="3"/>
      <c r="H53" s="3"/>
      <c r="I53" s="3"/>
      <c r="J53" s="5"/>
    </row>
    <row r="54" spans="1:10" ht="15.75" x14ac:dyDescent="0.25">
      <c r="A54" s="55" t="s">
        <v>11</v>
      </c>
      <c r="B54" s="54"/>
      <c r="C54" s="60">
        <v>75000</v>
      </c>
      <c r="D54" s="58"/>
      <c r="E54" s="7"/>
      <c r="F54" s="8"/>
      <c r="G54" s="7"/>
      <c r="H54" s="8"/>
      <c r="I54" s="3"/>
      <c r="J54" s="5"/>
    </row>
    <row r="55" spans="1:10" ht="15.75" x14ac:dyDescent="0.25">
      <c r="A55" s="55"/>
      <c r="B55" s="54" t="s">
        <v>35</v>
      </c>
      <c r="C55" s="59" t="s">
        <v>36</v>
      </c>
      <c r="D55" s="62" t="s">
        <v>37</v>
      </c>
      <c r="E55" s="7"/>
      <c r="F55" s="72" t="s">
        <v>38</v>
      </c>
      <c r="G55" s="73"/>
      <c r="H55" s="74">
        <f>B58</f>
        <v>1.75</v>
      </c>
      <c r="I55" s="3"/>
      <c r="J55" s="5"/>
    </row>
    <row r="56" spans="1:10" ht="15" x14ac:dyDescent="0.25">
      <c r="A56" s="13" t="s">
        <v>12</v>
      </c>
      <c r="B56" s="63">
        <f>B45</f>
        <v>5.25</v>
      </c>
      <c r="C56" s="64">
        <f>B56*$C$54</f>
        <v>393750</v>
      </c>
      <c r="D56" s="65">
        <f>C56/$C$56</f>
        <v>1</v>
      </c>
      <c r="E56" s="7"/>
      <c r="F56" s="72" t="s">
        <v>38</v>
      </c>
      <c r="G56" s="73"/>
      <c r="H56" s="74">
        <f>C58</f>
        <v>131250</v>
      </c>
      <c r="I56" s="3"/>
      <c r="J56" s="5"/>
    </row>
    <row r="57" spans="1:10" ht="15" x14ac:dyDescent="0.25">
      <c r="A57" s="61" t="s">
        <v>14</v>
      </c>
      <c r="B57" s="66">
        <f t="shared" ref="B57:B59" si="1">B46</f>
        <v>3.5</v>
      </c>
      <c r="C57" s="67">
        <f>B57*$C$54</f>
        <v>262500</v>
      </c>
      <c r="D57" s="70">
        <f t="shared" ref="D57:D60" si="2">C57/$C$56</f>
        <v>0.66666666666666663</v>
      </c>
      <c r="E57" s="7"/>
      <c r="F57" s="72" t="s">
        <v>38</v>
      </c>
      <c r="G57" s="73"/>
      <c r="H57" s="75">
        <f>D58</f>
        <v>0.33333333333333331</v>
      </c>
      <c r="I57" s="3"/>
      <c r="J57" s="5"/>
    </row>
    <row r="58" spans="1:10" ht="15" x14ac:dyDescent="0.25">
      <c r="A58" s="13" t="s">
        <v>15</v>
      </c>
      <c r="B58" s="76">
        <f t="shared" si="1"/>
        <v>1.75</v>
      </c>
      <c r="C58" s="77">
        <f>B58*$C$54</f>
        <v>131250</v>
      </c>
      <c r="D58" s="65">
        <f t="shared" si="2"/>
        <v>0.33333333333333331</v>
      </c>
      <c r="E58" s="7"/>
      <c r="F58" s="80" t="s">
        <v>41</v>
      </c>
      <c r="G58" s="81"/>
      <c r="H58" s="74">
        <f>C60</f>
        <v>93250</v>
      </c>
      <c r="I58"/>
    </row>
    <row r="59" spans="1:10" ht="15" x14ac:dyDescent="0.25">
      <c r="A59" s="61" t="s">
        <v>1</v>
      </c>
      <c r="B59" s="66">
        <f t="shared" si="1"/>
        <v>38000</v>
      </c>
      <c r="C59" s="67">
        <f>B59</f>
        <v>38000</v>
      </c>
      <c r="D59" s="70">
        <f t="shared" si="2"/>
        <v>9.6507936507936515E-2</v>
      </c>
      <c r="E59" s="3"/>
      <c r="F59" s="72" t="s">
        <v>42</v>
      </c>
      <c r="G59" s="79"/>
      <c r="H59" s="84">
        <f>C60</f>
        <v>93250</v>
      </c>
      <c r="I59"/>
    </row>
    <row r="60" spans="1:10" ht="15.75" thickBot="1" x14ac:dyDescent="0.3">
      <c r="A60" s="13" t="s">
        <v>13</v>
      </c>
      <c r="B60" s="68"/>
      <c r="C60" s="69">
        <f>C58-C59</f>
        <v>93250</v>
      </c>
      <c r="D60" s="65">
        <f t="shared" si="2"/>
        <v>0.23682539682539683</v>
      </c>
      <c r="E60" s="3"/>
      <c r="F60" s="72" t="s">
        <v>42</v>
      </c>
      <c r="G60" s="79"/>
      <c r="H60" s="82">
        <f>D60</f>
        <v>0.23682539682539683</v>
      </c>
      <c r="I60"/>
    </row>
    <row r="61" spans="1:10" ht="13.5" thickTop="1" x14ac:dyDescent="0.2">
      <c r="C61" s="3"/>
      <c r="D61" s="3"/>
      <c r="E61" s="3"/>
      <c r="F61" s="3"/>
      <c r="G61" s="3"/>
      <c r="H61" s="3"/>
      <c r="I61"/>
    </row>
    <row r="62" spans="1:10" x14ac:dyDescent="0.2">
      <c r="A62" s="5"/>
      <c r="B62" s="3"/>
      <c r="C62" s="3"/>
      <c r="D62" s="4"/>
      <c r="E62" s="3"/>
      <c r="F62" s="3"/>
      <c r="G62" s="3"/>
      <c r="H62"/>
      <c r="I62"/>
    </row>
    <row r="63" spans="1:10" ht="15" x14ac:dyDescent="0.25">
      <c r="A63" s="85" t="s">
        <v>54</v>
      </c>
      <c r="B63" s="3"/>
      <c r="C63" s="3"/>
      <c r="D63" s="3"/>
      <c r="E63" s="3"/>
      <c r="F63" s="3"/>
      <c r="G63" s="3"/>
      <c r="H63"/>
      <c r="I63"/>
    </row>
    <row r="64" spans="1:10" x14ac:dyDescent="0.2">
      <c r="A64" s="5"/>
      <c r="B64" s="3"/>
      <c r="C64" s="3"/>
      <c r="D64" s="4"/>
      <c r="E64" s="3"/>
      <c r="F64" s="3"/>
      <c r="G64" s="3"/>
      <c r="H64"/>
      <c r="I64"/>
    </row>
    <row r="65" spans="1:9" ht="15.75" x14ac:dyDescent="0.25">
      <c r="A65" s="55" t="s">
        <v>11</v>
      </c>
      <c r="B65" s="54"/>
      <c r="C65" s="60">
        <f>B82</f>
        <v>21714.285714285714</v>
      </c>
      <c r="D65" s="58"/>
      <c r="E65" s="7"/>
      <c r="F65" s="8"/>
      <c r="G65" s="7"/>
      <c r="H65" s="8"/>
      <c r="I65"/>
    </row>
    <row r="66" spans="1:9" ht="15.75" x14ac:dyDescent="0.25">
      <c r="A66" s="55"/>
      <c r="B66" s="54" t="s">
        <v>35</v>
      </c>
      <c r="C66" s="59" t="s">
        <v>36</v>
      </c>
      <c r="D66" s="62" t="s">
        <v>37</v>
      </c>
      <c r="E66" s="7"/>
      <c r="F66" s="72" t="s">
        <v>38</v>
      </c>
      <c r="G66" s="73"/>
      <c r="H66" s="74">
        <f>B69</f>
        <v>1.75</v>
      </c>
      <c r="I66"/>
    </row>
    <row r="67" spans="1:9" ht="15" x14ac:dyDescent="0.25">
      <c r="A67" s="13" t="s">
        <v>12</v>
      </c>
      <c r="B67" s="63">
        <f>B56</f>
        <v>5.25</v>
      </c>
      <c r="C67" s="64">
        <f>B67*$C$65</f>
        <v>114000</v>
      </c>
      <c r="D67" s="65">
        <f>C67/$C$67</f>
        <v>1</v>
      </c>
      <c r="E67" s="7"/>
      <c r="F67" s="72" t="s">
        <v>43</v>
      </c>
      <c r="G67" s="73"/>
      <c r="H67" s="74">
        <f>C69</f>
        <v>38000</v>
      </c>
      <c r="I67"/>
    </row>
    <row r="68" spans="1:9" ht="15" x14ac:dyDescent="0.25">
      <c r="A68" s="61" t="s">
        <v>14</v>
      </c>
      <c r="B68" s="66">
        <f t="shared" ref="B68:B70" si="3">B57</f>
        <v>3.5</v>
      </c>
      <c r="C68" s="67">
        <f t="shared" ref="C68:C69" si="4">B68*$C$65</f>
        <v>76000</v>
      </c>
      <c r="D68" s="65">
        <f t="shared" ref="D68:D71" si="5">C68/$C$67</f>
        <v>0.66666666666666663</v>
      </c>
      <c r="E68" s="7"/>
      <c r="F68" s="72" t="s">
        <v>44</v>
      </c>
      <c r="G68" s="73"/>
      <c r="H68" s="75">
        <f>D69</f>
        <v>0.33333333333333331</v>
      </c>
    </row>
    <row r="69" spans="1:9" ht="15" x14ac:dyDescent="0.25">
      <c r="A69" s="13" t="s">
        <v>15</v>
      </c>
      <c r="B69" s="63">
        <f t="shared" si="3"/>
        <v>1.75</v>
      </c>
      <c r="C69" s="64">
        <f t="shared" si="4"/>
        <v>38000</v>
      </c>
      <c r="D69" s="65">
        <f t="shared" si="5"/>
        <v>0.33333333333333331</v>
      </c>
      <c r="E69" s="7"/>
      <c r="F69" s="80" t="s">
        <v>45</v>
      </c>
      <c r="G69" s="81"/>
      <c r="H69" s="74">
        <f>C71</f>
        <v>0</v>
      </c>
    </row>
    <row r="70" spans="1:9" ht="15" x14ac:dyDescent="0.25">
      <c r="A70" s="61" t="s">
        <v>1</v>
      </c>
      <c r="B70" s="63">
        <f t="shared" si="3"/>
        <v>38000</v>
      </c>
      <c r="C70" s="67">
        <f>B70</f>
        <v>38000</v>
      </c>
      <c r="D70" s="65">
        <f t="shared" si="5"/>
        <v>0.33333333333333331</v>
      </c>
      <c r="E70" s="3"/>
      <c r="F70" s="72" t="s">
        <v>42</v>
      </c>
      <c r="G70" s="79"/>
      <c r="H70" s="82">
        <f>D71</f>
        <v>0</v>
      </c>
    </row>
    <row r="71" spans="1:9" ht="15.75" thickBot="1" x14ac:dyDescent="0.3">
      <c r="A71" s="13" t="s">
        <v>13</v>
      </c>
      <c r="B71" s="68"/>
      <c r="C71" s="69">
        <f>C69-C70</f>
        <v>0</v>
      </c>
      <c r="D71" s="65">
        <f t="shared" si="5"/>
        <v>0</v>
      </c>
      <c r="E71" s="3"/>
      <c r="F71" s="3"/>
      <c r="G71" s="3"/>
      <c r="H71" s="3"/>
    </row>
    <row r="72" spans="1:9" ht="13.5" thickTop="1" x14ac:dyDescent="0.2">
      <c r="B72" s="5"/>
    </row>
    <row r="74" spans="1:9" x14ac:dyDescent="0.2">
      <c r="A74" s="86" t="s">
        <v>46</v>
      </c>
    </row>
    <row r="76" spans="1:9" x14ac:dyDescent="0.2">
      <c r="A76" s="88" t="s">
        <v>47</v>
      </c>
      <c r="B76" s="89" t="s">
        <v>48</v>
      </c>
    </row>
    <row r="77" spans="1:9" x14ac:dyDescent="0.2">
      <c r="A77" s="88"/>
      <c r="B77" s="88" t="s">
        <v>50</v>
      </c>
    </row>
    <row r="79" spans="1:9" x14ac:dyDescent="0.2">
      <c r="A79" s="87" t="s">
        <v>47</v>
      </c>
      <c r="B79" s="90" t="s">
        <v>51</v>
      </c>
    </row>
    <row r="80" spans="1:9" x14ac:dyDescent="0.2">
      <c r="B80" s="87">
        <f>B56-B57</f>
        <v>1.75</v>
      </c>
    </row>
    <row r="82" spans="1:8" x14ac:dyDescent="0.2">
      <c r="A82" s="87" t="s">
        <v>47</v>
      </c>
      <c r="B82" s="92">
        <f>38000/1.75</f>
        <v>21714.285714285714</v>
      </c>
      <c r="C82" s="2" t="s">
        <v>52</v>
      </c>
    </row>
    <row r="85" spans="1:8" ht="15" x14ac:dyDescent="0.25">
      <c r="A85" s="85" t="s">
        <v>53</v>
      </c>
    </row>
    <row r="87" spans="1:8" ht="15.75" x14ac:dyDescent="0.25">
      <c r="A87" s="55" t="s">
        <v>11</v>
      </c>
      <c r="B87" s="54"/>
      <c r="C87" s="60">
        <f>B104</f>
        <v>38857.142857142855</v>
      </c>
      <c r="D87" s="58"/>
      <c r="E87" s="7"/>
      <c r="F87" s="8"/>
      <c r="G87" s="7"/>
      <c r="H87" s="8"/>
    </row>
    <row r="88" spans="1:8" ht="15.75" x14ac:dyDescent="0.25">
      <c r="A88" s="55"/>
      <c r="B88" s="54" t="s">
        <v>35</v>
      </c>
      <c r="C88" s="59" t="s">
        <v>36</v>
      </c>
      <c r="D88" s="62" t="s">
        <v>37</v>
      </c>
      <c r="E88" s="7"/>
      <c r="F88" s="72" t="s">
        <v>38</v>
      </c>
      <c r="G88" s="73"/>
      <c r="H88" s="74">
        <f>B91</f>
        <v>1.75</v>
      </c>
    </row>
    <row r="89" spans="1:8" ht="15" x14ac:dyDescent="0.25">
      <c r="A89" s="13" t="s">
        <v>12</v>
      </c>
      <c r="B89" s="63">
        <f>B67</f>
        <v>5.25</v>
      </c>
      <c r="C89" s="64">
        <f>B89*$C$87</f>
        <v>204000</v>
      </c>
      <c r="D89" s="65">
        <f>C89/$C$89</f>
        <v>1</v>
      </c>
      <c r="E89" s="7"/>
      <c r="F89" s="72" t="s">
        <v>43</v>
      </c>
      <c r="G89" s="73"/>
      <c r="H89" s="74">
        <f>C91</f>
        <v>68000</v>
      </c>
    </row>
    <row r="90" spans="1:8" ht="15" x14ac:dyDescent="0.25">
      <c r="A90" s="61" t="s">
        <v>14</v>
      </c>
      <c r="B90" s="66">
        <f t="shared" ref="B90:B92" si="6">B68</f>
        <v>3.5</v>
      </c>
      <c r="C90" s="67">
        <f t="shared" ref="C90:C91" si="7">B90*$C$87</f>
        <v>136000</v>
      </c>
      <c r="D90" s="70">
        <f t="shared" ref="D90:D93" si="8">C90/$C$89</f>
        <v>0.66666666666666663</v>
      </c>
      <c r="E90" s="7"/>
      <c r="F90" s="72" t="s">
        <v>44</v>
      </c>
      <c r="G90" s="73"/>
      <c r="H90" s="75">
        <f>D91</f>
        <v>0.33333333333333331</v>
      </c>
    </row>
    <row r="91" spans="1:8" ht="15" x14ac:dyDescent="0.25">
      <c r="A91" s="13" t="s">
        <v>15</v>
      </c>
      <c r="B91" s="63">
        <f t="shared" si="6"/>
        <v>1.75</v>
      </c>
      <c r="C91" s="64">
        <f t="shared" si="7"/>
        <v>68000</v>
      </c>
      <c r="D91" s="65">
        <f t="shared" si="8"/>
        <v>0.33333333333333331</v>
      </c>
      <c r="E91" s="7"/>
      <c r="F91" s="80" t="s">
        <v>45</v>
      </c>
      <c r="G91" s="81"/>
      <c r="H91" s="74">
        <f>C93</f>
        <v>30000</v>
      </c>
    </row>
    <row r="92" spans="1:8" ht="15" x14ac:dyDescent="0.25">
      <c r="A92" s="61" t="s">
        <v>1</v>
      </c>
      <c r="B92" s="63">
        <f t="shared" si="6"/>
        <v>38000</v>
      </c>
      <c r="C92" s="67">
        <f>B92</f>
        <v>38000</v>
      </c>
      <c r="D92" s="70">
        <f t="shared" si="8"/>
        <v>0.18627450980392157</v>
      </c>
      <c r="E92" s="3"/>
      <c r="F92" s="72" t="s">
        <v>42</v>
      </c>
      <c r="G92" s="79"/>
      <c r="H92" s="82">
        <f>D93</f>
        <v>0.14705882352941177</v>
      </c>
    </row>
    <row r="93" spans="1:8" ht="15.75" thickBot="1" x14ac:dyDescent="0.3">
      <c r="A93" s="13" t="s">
        <v>13</v>
      </c>
      <c r="B93" s="68"/>
      <c r="C93" s="69">
        <f>C91-C92</f>
        <v>30000</v>
      </c>
      <c r="D93" s="71">
        <f t="shared" si="8"/>
        <v>0.14705882352941177</v>
      </c>
      <c r="E93" s="3"/>
      <c r="F93" s="3"/>
      <c r="G93" s="3"/>
      <c r="H93" s="3"/>
    </row>
    <row r="94" spans="1:8" ht="13.5" thickTop="1" x14ac:dyDescent="0.2">
      <c r="B94" s="5"/>
    </row>
    <row r="96" spans="1:8" x14ac:dyDescent="0.2">
      <c r="A96" s="86" t="s">
        <v>55</v>
      </c>
    </row>
    <row r="98" spans="1:8" x14ac:dyDescent="0.2">
      <c r="A98" s="88" t="s">
        <v>47</v>
      </c>
      <c r="B98" s="89" t="s">
        <v>48</v>
      </c>
    </row>
    <row r="99" spans="1:8" x14ac:dyDescent="0.2">
      <c r="A99" s="88"/>
      <c r="B99" s="88" t="s">
        <v>50</v>
      </c>
    </row>
    <row r="101" spans="1:8" x14ac:dyDescent="0.2">
      <c r="A101" s="87" t="s">
        <v>47</v>
      </c>
      <c r="B101" s="90" t="s">
        <v>56</v>
      </c>
    </row>
    <row r="102" spans="1:8" x14ac:dyDescent="0.2">
      <c r="B102" s="87" t="s">
        <v>57</v>
      </c>
    </row>
    <row r="104" spans="1:8" x14ac:dyDescent="0.2">
      <c r="A104" s="87" t="s">
        <v>47</v>
      </c>
      <c r="B104" s="92">
        <f>68000/1.75</f>
        <v>38857.142857142855</v>
      </c>
      <c r="C104" s="2" t="s">
        <v>52</v>
      </c>
    </row>
    <row r="107" spans="1:8" ht="15" x14ac:dyDescent="0.25">
      <c r="A107" s="85" t="s">
        <v>32</v>
      </c>
      <c r="B107" s="5"/>
      <c r="C107" s="5"/>
      <c r="D107" s="5"/>
      <c r="E107" s="5"/>
      <c r="F107" s="93"/>
    </row>
    <row r="109" spans="1:8" ht="15.75" x14ac:dyDescent="0.25">
      <c r="A109" s="55" t="s">
        <v>11</v>
      </c>
      <c r="B109" s="54"/>
      <c r="C109" s="60">
        <f>B145</f>
        <v>54285.71428571429</v>
      </c>
      <c r="D109" s="58"/>
      <c r="E109" s="7"/>
      <c r="F109" s="8"/>
      <c r="G109" s="7"/>
      <c r="H109" s="8"/>
    </row>
    <row r="110" spans="1:8" ht="15.75" x14ac:dyDescent="0.25">
      <c r="A110" s="55"/>
      <c r="B110" s="54" t="s">
        <v>35</v>
      </c>
      <c r="C110" s="59" t="s">
        <v>36</v>
      </c>
      <c r="D110" s="62" t="s">
        <v>37</v>
      </c>
      <c r="E110" s="7"/>
      <c r="F110" s="72" t="s">
        <v>38</v>
      </c>
      <c r="G110" s="73"/>
      <c r="H110" s="74">
        <f>B113</f>
        <v>1.75</v>
      </c>
    </row>
    <row r="111" spans="1:8" ht="15" x14ac:dyDescent="0.25">
      <c r="A111" s="13" t="s">
        <v>12</v>
      </c>
      <c r="B111" s="63">
        <f>B89</f>
        <v>5.25</v>
      </c>
      <c r="C111" s="64">
        <f>$C$109*B111</f>
        <v>285000</v>
      </c>
      <c r="D111" s="65">
        <f>C111/$C$111</f>
        <v>1</v>
      </c>
      <c r="E111" s="7"/>
      <c r="F111" s="72" t="s">
        <v>43</v>
      </c>
      <c r="G111" s="73"/>
      <c r="H111" s="74">
        <f>C113</f>
        <v>95000</v>
      </c>
    </row>
    <row r="112" spans="1:8" ht="15" x14ac:dyDescent="0.25">
      <c r="A112" s="61" t="s">
        <v>14</v>
      </c>
      <c r="B112" s="66">
        <f t="shared" ref="B112:B114" si="9">B90</f>
        <v>3.5</v>
      </c>
      <c r="C112" s="67">
        <f t="shared" ref="C112:C113" si="10">$C$109*B112</f>
        <v>190000</v>
      </c>
      <c r="D112" s="70">
        <f t="shared" ref="D112:D115" si="11">C112/$C$111</f>
        <v>0.66666666666666663</v>
      </c>
      <c r="E112" s="7"/>
      <c r="F112" s="72" t="s">
        <v>44</v>
      </c>
      <c r="G112" s="73"/>
      <c r="H112" s="75">
        <f>D113</f>
        <v>0.33333333333333331</v>
      </c>
    </row>
    <row r="113" spans="1:8" ht="15" x14ac:dyDescent="0.25">
      <c r="A113" s="13" t="s">
        <v>15</v>
      </c>
      <c r="B113" s="63">
        <f t="shared" si="9"/>
        <v>1.75</v>
      </c>
      <c r="C113" s="64">
        <f t="shared" si="10"/>
        <v>95000</v>
      </c>
      <c r="D113" s="65">
        <f t="shared" si="11"/>
        <v>0.33333333333333331</v>
      </c>
      <c r="E113" s="7"/>
      <c r="F113" s="80" t="s">
        <v>45</v>
      </c>
      <c r="G113" s="81"/>
      <c r="H113" s="74">
        <f>C115</f>
        <v>57000</v>
      </c>
    </row>
    <row r="114" spans="1:8" ht="15" x14ac:dyDescent="0.25">
      <c r="A114" s="61" t="s">
        <v>1</v>
      </c>
      <c r="B114" s="63">
        <f t="shared" si="9"/>
        <v>38000</v>
      </c>
      <c r="C114" s="67">
        <f>B114</f>
        <v>38000</v>
      </c>
      <c r="D114" s="65">
        <f t="shared" si="11"/>
        <v>0.13333333333333333</v>
      </c>
      <c r="E114" s="3"/>
      <c r="F114" s="72" t="s">
        <v>42</v>
      </c>
      <c r="G114" s="79"/>
      <c r="H114" s="82">
        <f>D115</f>
        <v>0.2</v>
      </c>
    </row>
    <row r="115" spans="1:8" ht="15.75" thickBot="1" x14ac:dyDescent="0.3">
      <c r="A115" s="13" t="s">
        <v>13</v>
      </c>
      <c r="B115" s="68"/>
      <c r="C115" s="69">
        <f>C113-C114</f>
        <v>57000</v>
      </c>
      <c r="D115" s="71">
        <f t="shared" si="11"/>
        <v>0.2</v>
      </c>
      <c r="E115" s="3"/>
      <c r="F115" s="3"/>
      <c r="G115" s="3"/>
      <c r="H115" s="3"/>
    </row>
    <row r="116" spans="1:8" ht="13.5" thickTop="1" x14ac:dyDescent="0.2">
      <c r="B116" s="5"/>
    </row>
    <row r="118" spans="1:8" x14ac:dyDescent="0.2">
      <c r="A118" s="86" t="s">
        <v>58</v>
      </c>
    </row>
    <row r="120" spans="1:8" x14ac:dyDescent="0.2">
      <c r="A120" s="88" t="s">
        <v>47</v>
      </c>
      <c r="B120" s="89" t="s">
        <v>48</v>
      </c>
    </row>
    <row r="121" spans="1:8" x14ac:dyDescent="0.2">
      <c r="A121" s="88"/>
      <c r="B121" s="88" t="s">
        <v>50</v>
      </c>
    </row>
    <row r="123" spans="1:8" x14ac:dyDescent="0.2">
      <c r="A123" s="87" t="s">
        <v>59</v>
      </c>
      <c r="B123" s="87" t="s">
        <v>60</v>
      </c>
    </row>
    <row r="124" spans="1:8" x14ac:dyDescent="0.2">
      <c r="A124" s="87"/>
    </row>
    <row r="125" spans="1:8" x14ac:dyDescent="0.2">
      <c r="A125" s="87"/>
    </row>
    <row r="126" spans="1:8" x14ac:dyDescent="0.2">
      <c r="A126" s="87" t="s">
        <v>59</v>
      </c>
      <c r="B126" s="87" t="s">
        <v>61</v>
      </c>
      <c r="C126" s="2"/>
    </row>
    <row r="129" spans="1:2" x14ac:dyDescent="0.2">
      <c r="A129" s="87" t="s">
        <v>59</v>
      </c>
      <c r="B129" s="87" t="s">
        <v>62</v>
      </c>
    </row>
    <row r="132" spans="1:2" x14ac:dyDescent="0.2">
      <c r="A132" s="87" t="s">
        <v>47</v>
      </c>
      <c r="B132" s="94" t="s">
        <v>48</v>
      </c>
    </row>
    <row r="133" spans="1:2" x14ac:dyDescent="0.2">
      <c r="A133" s="2"/>
      <c r="B133" s="87" t="s">
        <v>49</v>
      </c>
    </row>
    <row r="134" spans="1:2" x14ac:dyDescent="0.2">
      <c r="A134" s="2"/>
      <c r="B134" s="2"/>
    </row>
    <row r="135" spans="1:2" x14ac:dyDescent="0.2">
      <c r="A135" s="87" t="s">
        <v>47</v>
      </c>
      <c r="B135" s="87" t="s">
        <v>63</v>
      </c>
    </row>
    <row r="136" spans="1:2" x14ac:dyDescent="0.2">
      <c r="A136" s="2"/>
      <c r="B136" s="87">
        <v>1.75</v>
      </c>
    </row>
    <row r="137" spans="1:2" x14ac:dyDescent="0.2">
      <c r="A137" s="2"/>
      <c r="B137" s="2"/>
    </row>
    <row r="138" spans="1:2" x14ac:dyDescent="0.2">
      <c r="A138" s="87" t="s">
        <v>64</v>
      </c>
      <c r="B138" s="87" t="s">
        <v>63</v>
      </c>
    </row>
    <row r="139" spans="1:2" x14ac:dyDescent="0.2">
      <c r="A139" s="2"/>
      <c r="B139" s="87">
        <v>1.75</v>
      </c>
    </row>
    <row r="140" spans="1:2" x14ac:dyDescent="0.2">
      <c r="A140" s="2"/>
      <c r="B140" s="2"/>
    </row>
    <row r="141" spans="1:2" x14ac:dyDescent="0.2">
      <c r="A141" s="87" t="s">
        <v>65</v>
      </c>
      <c r="B141" s="95">
        <v>38000</v>
      </c>
    </row>
    <row r="142" spans="1:2" x14ac:dyDescent="0.2">
      <c r="A142" s="2"/>
      <c r="B142" s="2"/>
    </row>
    <row r="143" spans="1:2" x14ac:dyDescent="0.2">
      <c r="A143" s="87" t="s">
        <v>66</v>
      </c>
      <c r="B143" s="96">
        <v>38000</v>
      </c>
    </row>
    <row r="144" spans="1:2" x14ac:dyDescent="0.2">
      <c r="A144" s="87"/>
      <c r="B144" s="87"/>
    </row>
    <row r="145" spans="1:3" x14ac:dyDescent="0.2">
      <c r="A145" s="91" t="s">
        <v>47</v>
      </c>
      <c r="B145" s="97">
        <f>38000/0.7</f>
        <v>54285.71428571429</v>
      </c>
      <c r="C145" s="98" t="s">
        <v>52</v>
      </c>
    </row>
    <row r="146" spans="1:3" x14ac:dyDescent="0.2">
      <c r="A146" s="2"/>
      <c r="B146" s="2"/>
    </row>
    <row r="147" spans="1:3" x14ac:dyDescent="0.2">
      <c r="A147" s="2"/>
      <c r="B147" s="2"/>
    </row>
    <row r="148" spans="1:3" x14ac:dyDescent="0.2">
      <c r="A148" s="2"/>
      <c r="B148" s="2"/>
    </row>
  </sheetData>
  <phoneticPr fontId="0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THÉORIE</vt:lpstr>
      <vt:lpstr>Démo MCV</vt:lpstr>
      <vt:lpstr>Feuil3</vt:lpstr>
    </vt:vector>
  </TitlesOfParts>
  <Company>CEGEP de Rimouski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Etudiant</dc:creator>
  <cp:lastModifiedBy>nathalie pinel</cp:lastModifiedBy>
  <dcterms:created xsi:type="dcterms:W3CDTF">2004-08-29T12:09:49Z</dcterms:created>
  <dcterms:modified xsi:type="dcterms:W3CDTF">2020-01-23T15:54:11Z</dcterms:modified>
</cp:coreProperties>
</file>