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inel\Documents\410-304-RK Gestion budgétaire 2019\Chapitre 4\"/>
    </mc:Choice>
  </mc:AlternateContent>
  <xr:revisionPtr revIDLastSave="0" documentId="8_{1181C884-F9B4-41FA-92A3-ED5DB10E88B5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Formules" sheetId="2" r:id="rId1"/>
    <sheet name="Démo p,19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1" l="1"/>
  <c r="D77" i="1"/>
  <c r="J64" i="1" s="1"/>
  <c r="C71" i="1"/>
  <c r="D41" i="1"/>
  <c r="I37" i="1" s="1"/>
  <c r="I38" i="1" s="1"/>
  <c r="J38" i="1" s="1"/>
  <c r="G27" i="1"/>
  <c r="C30" i="1" s="1"/>
  <c r="D32" i="1" s="1"/>
  <c r="J14" i="1"/>
  <c r="D15" i="1"/>
  <c r="I11" i="1" s="1"/>
  <c r="J11" i="1" l="1"/>
  <c r="I12" i="1"/>
  <c r="J12" i="1" s="1"/>
  <c r="I64" i="1"/>
  <c r="I65" i="1" s="1"/>
  <c r="J65" i="1" s="1"/>
  <c r="J66" i="1"/>
  <c r="J68" i="1" s="1"/>
  <c r="D18" i="1"/>
  <c r="C54" i="1"/>
  <c r="G53" i="1" s="1"/>
  <c r="D58" i="1" s="1"/>
  <c r="C28" i="1"/>
  <c r="D44" i="1"/>
  <c r="J37" i="1" s="1"/>
  <c r="J39" i="1" s="1"/>
  <c r="J41" i="1" s="1"/>
  <c r="K14" i="1"/>
  <c r="K11" i="1"/>
  <c r="K12" i="1"/>
  <c r="K65" i="1"/>
  <c r="K38" i="1" l="1"/>
  <c r="J13" i="1"/>
  <c r="J15" i="1" s="1"/>
  <c r="K64" i="1"/>
  <c r="K67" i="1"/>
  <c r="K40" i="1"/>
  <c r="K37" i="1"/>
  <c r="K66" i="1"/>
  <c r="K39" i="1"/>
  <c r="K15" i="1" l="1"/>
  <c r="K13" i="1"/>
  <c r="K68" i="1"/>
  <c r="K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Pinel, Nathalie</author>
  </authors>
  <commentList>
    <comment ref="A3" authorId="0" shapeId="0" xr:uid="{2B4D223D-C364-4772-8DAC-E466405332C4}">
      <text>
        <r>
          <rPr>
            <b/>
            <sz val="9"/>
            <color indexed="81"/>
            <rFont val="Tahoma"/>
            <family val="2"/>
          </rPr>
          <t>Pinel, Nathalie:</t>
        </r>
        <r>
          <rPr>
            <sz val="9"/>
            <color indexed="81"/>
            <rFont val="Tahoma"/>
            <family val="2"/>
          </rPr>
          <t xml:space="preserve">
PVU+ Prix de vente unitaire</t>
        </r>
      </text>
    </comment>
    <comment ref="A4" authorId="0" shapeId="0" xr:uid="{3B22C60D-324B-40E5-83A7-0DFBF0E05828}">
      <text>
        <r>
          <rPr>
            <b/>
            <sz val="9"/>
            <color indexed="81"/>
            <rFont val="Tahoma"/>
            <family val="2"/>
          </rPr>
          <t>Pinel, Nathalie:</t>
        </r>
        <r>
          <rPr>
            <sz val="9"/>
            <color indexed="81"/>
            <rFont val="Tahoma"/>
            <family val="2"/>
          </rPr>
          <t xml:space="preserve">
CVU=Coût variable unitaire</t>
        </r>
      </text>
    </comment>
    <comment ref="A5" authorId="0" shapeId="0" xr:uid="{8BD47EFB-D36D-403D-9947-6ABA7A94DFBE}">
      <text>
        <r>
          <rPr>
            <b/>
            <sz val="9"/>
            <color indexed="81"/>
            <rFont val="Tahoma"/>
            <family val="2"/>
          </rPr>
          <t>Pinel, Nathalie:</t>
        </r>
        <r>
          <rPr>
            <sz val="9"/>
            <color indexed="81"/>
            <rFont val="Tahoma"/>
            <family val="2"/>
          </rPr>
          <t xml:space="preserve">
F=Coûts fixes</t>
        </r>
      </text>
    </comment>
    <comment ref="A6" authorId="0" shapeId="0" xr:uid="{3D8040AC-7575-4993-8C25-596EA31DCFE4}">
      <text>
        <r>
          <rPr>
            <b/>
            <sz val="9"/>
            <color indexed="81"/>
            <rFont val="Tahoma"/>
            <family val="2"/>
          </rPr>
          <t>Pinel, Nathalie:</t>
        </r>
        <r>
          <rPr>
            <sz val="9"/>
            <color indexed="81"/>
            <rFont val="Tahoma"/>
            <family val="2"/>
          </rPr>
          <t xml:space="preserve">
Q=Quantité</t>
        </r>
      </text>
    </comment>
    <comment ref="A7" authorId="0" shapeId="0" xr:uid="{2D04FBB6-53F7-4A75-A780-499EA2531DE4}">
      <text>
        <r>
          <rPr>
            <b/>
            <sz val="9"/>
            <color indexed="81"/>
            <rFont val="Tahoma"/>
            <family val="2"/>
          </rPr>
          <t>Pinel, Nathalie:</t>
        </r>
        <r>
          <rPr>
            <sz val="9"/>
            <color indexed="81"/>
            <rFont val="Tahoma"/>
            <family val="2"/>
          </rPr>
          <t xml:space="preserve">
R=Bénéfice désiré
R=0 quand on vous demande de trouver le seuil de rentabilité</t>
        </r>
      </text>
    </comment>
  </commentList>
</comments>
</file>

<file path=xl/sharedStrings.xml><?xml version="1.0" encoding="utf-8"?>
<sst xmlns="http://schemas.openxmlformats.org/spreadsheetml/2006/main" count="126" uniqueCount="57">
  <si>
    <t>DÉMO 1 Produit unique p.193</t>
  </si>
  <si>
    <t>PVU=</t>
  </si>
  <si>
    <t>CVU=</t>
  </si>
  <si>
    <t>F=</t>
  </si>
  <si>
    <t>Q=</t>
  </si>
  <si>
    <t>?</t>
  </si>
  <si>
    <t>R=</t>
  </si>
  <si>
    <t>1- Nombre d'unité et chiffre d'affaires pour atteindre le seuil de rentabilité (R=0)</t>
  </si>
  <si>
    <t>Le calcul selon la formule de la Quantité</t>
  </si>
  <si>
    <t>Q</t>
  </si>
  <si>
    <t>$</t>
  </si>
  <si>
    <t>%</t>
  </si>
  <si>
    <t>Ventes</t>
  </si>
  <si>
    <t>R+F</t>
  </si>
  <si>
    <t>-CMV</t>
  </si>
  <si>
    <t>PVU-CVU</t>
  </si>
  <si>
    <t>=MBB</t>
  </si>
  <si>
    <t>-F</t>
  </si>
  <si>
    <t>unités</t>
  </si>
  <si>
    <t>=Bénéfice net</t>
  </si>
  <si>
    <t>Ventes=</t>
  </si>
  <si>
    <t>Q*PVU=</t>
  </si>
  <si>
    <t>OU</t>
  </si>
  <si>
    <t>Le calcul selon la formule des ventes</t>
  </si>
  <si>
    <t>Ratio MCV=</t>
  </si>
  <si>
    <t>Ratio MCV</t>
  </si>
  <si>
    <t>PVU</t>
  </si>
  <si>
    <t>Ventes/PVU</t>
  </si>
  <si>
    <t>2, Nombre d'unité et chiffre d'affaires pour obtenir un bénéfice de 8 000$ (R=8 000$)</t>
  </si>
  <si>
    <t>SELON</t>
  </si>
  <si>
    <t>R=20%ventes</t>
  </si>
  <si>
    <t>RATIO MCV</t>
  </si>
  <si>
    <t>Les formules à utiliser pour faire les calculs de seuil de rentatilibité</t>
  </si>
  <si>
    <t>Vérification dans l'état des résultats</t>
  </si>
  <si>
    <t>R=0 seuil de rentabilité</t>
  </si>
  <si>
    <t>3,  Nombre d'unité et chiffre d'affaires pour obtenir un bénéfice de 20% des ventes. (R=20%ventes)</t>
  </si>
  <si>
    <t>0+50000</t>
  </si>
  <si>
    <t>250$-125$</t>
  </si>
  <si>
    <t>=125$</t>
  </si>
  <si>
    <t>250-125</t>
  </si>
  <si>
    <t>8000+50000</t>
  </si>
  <si>
    <t>80000+50000</t>
  </si>
  <si>
    <t>Calcul selon la formule de la quantité  Q(il faut transformer le % des ventes en Q)</t>
  </si>
  <si>
    <t>20%ventes+50000</t>
  </si>
  <si>
    <t>50000/30%</t>
  </si>
  <si>
    <t>R=50Q</t>
  </si>
  <si>
    <t>50Q+50000</t>
  </si>
  <si>
    <t>125Q=</t>
  </si>
  <si>
    <t>125Q-50Q=</t>
  </si>
  <si>
    <t>75Q=</t>
  </si>
  <si>
    <t>50000/75</t>
  </si>
  <si>
    <t>20%ventes+ 50000</t>
  </si>
  <si>
    <t>50%ventes=</t>
  </si>
  <si>
    <t>50%ventes-20%ventes=50000</t>
  </si>
  <si>
    <t>30%ventes=</t>
  </si>
  <si>
    <t>R=20%*(Q*PVU)</t>
  </si>
  <si>
    <t>R=20%*Q*250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</si>
</sst>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_)\ _$_ ;_ * \(#,##0\)\ _$_ ;_ * &quot;-&quot;??_)\ _$_ ;_ @_ "/>
    <numFmt numFmtId="166" formatCode="_ * #,##0_)\ &quot;$&quot;_ ;_ * \(#,##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/>
    <xf numFmtId="165" fontId="0" fillId="0" borderId="0" xfId="1" applyNumberFormat="1" applyFont="1" applyFill="1"/>
    <xf numFmtId="0" fontId="0" fillId="0" borderId="0" xfId="0" applyBorder="1"/>
    <xf numFmtId="0" fontId="0" fillId="0" borderId="0" xfId="0" applyFill="1" applyBorder="1"/>
    <xf numFmtId="3" fontId="0" fillId="0" borderId="0" xfId="0" applyNumberFormat="1"/>
    <xf numFmtId="0" fontId="2" fillId="0" borderId="0" xfId="0" applyFont="1"/>
    <xf numFmtId="6" fontId="2" fillId="0" borderId="0" xfId="0" applyNumberFormat="1" applyFont="1"/>
    <xf numFmtId="0" fontId="4" fillId="0" borderId="0" xfId="0" applyFont="1"/>
    <xf numFmtId="166" fontId="4" fillId="0" borderId="0" xfId="2" applyNumberFormat="1" applyFont="1"/>
    <xf numFmtId="0" fontId="5" fillId="0" borderId="0" xfId="0" applyFont="1"/>
    <xf numFmtId="44" fontId="2" fillId="0" borderId="0" xfId="2" applyFont="1"/>
    <xf numFmtId="0" fontId="4" fillId="2" borderId="0" xfId="0" applyFont="1" applyFill="1"/>
    <xf numFmtId="0" fontId="6" fillId="0" borderId="0" xfId="0" applyFont="1"/>
    <xf numFmtId="0" fontId="2" fillId="2" borderId="0" xfId="0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/>
    <xf numFmtId="165" fontId="4" fillId="3" borderId="0" xfId="1" applyNumberFormat="1" applyFont="1" applyFill="1"/>
    <xf numFmtId="44" fontId="4" fillId="3" borderId="0" xfId="2" applyFont="1" applyFill="1"/>
    <xf numFmtId="9" fontId="4" fillId="3" borderId="0" xfId="3" applyFont="1" applyFill="1"/>
    <xf numFmtId="0" fontId="2" fillId="3" borderId="0" xfId="0" applyFont="1" applyFill="1"/>
    <xf numFmtId="44" fontId="4" fillId="0" borderId="0" xfId="2" applyFont="1" applyFill="1"/>
    <xf numFmtId="0" fontId="2" fillId="4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 applyFill="1"/>
    <xf numFmtId="0" fontId="9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center"/>
    </xf>
    <xf numFmtId="165" fontId="0" fillId="5" borderId="0" xfId="0" applyNumberFormat="1" applyFill="1"/>
    <xf numFmtId="166" fontId="0" fillId="5" borderId="0" xfId="2" applyNumberFormat="1" applyFont="1" applyFill="1"/>
    <xf numFmtId="9" fontId="0" fillId="5" borderId="0" xfId="3" applyFont="1" applyFill="1"/>
    <xf numFmtId="0" fontId="0" fillId="5" borderId="0" xfId="0" quotePrefix="1" applyFill="1"/>
    <xf numFmtId="166" fontId="0" fillId="5" borderId="1" xfId="2" applyNumberFormat="1" applyFont="1" applyFill="1" applyBorder="1"/>
    <xf numFmtId="9" fontId="4" fillId="5" borderId="0" xfId="3" applyFont="1" applyFill="1"/>
    <xf numFmtId="9" fontId="2" fillId="5" borderId="0" xfId="3" applyFont="1" applyFill="1"/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2" fillId="5" borderId="0" xfId="0" quotePrefix="1" applyFont="1" applyFill="1"/>
    <xf numFmtId="0" fontId="2" fillId="5" borderId="0" xfId="0" applyFont="1" applyFill="1"/>
    <xf numFmtId="166" fontId="2" fillId="5" borderId="0" xfId="2" applyNumberFormat="1" applyFont="1" applyFill="1"/>
    <xf numFmtId="0" fontId="2" fillId="0" borderId="0" xfId="0" applyFont="1" applyAlignment="1">
      <alignment horizontal="center"/>
    </xf>
    <xf numFmtId="9" fontId="5" fillId="5" borderId="0" xfId="3" applyFont="1" applyFill="1"/>
    <xf numFmtId="0" fontId="5" fillId="5" borderId="0" xfId="0" quotePrefix="1" applyFont="1" applyFill="1"/>
    <xf numFmtId="0" fontId="5" fillId="5" borderId="0" xfId="0" applyFont="1" applyFill="1"/>
    <xf numFmtId="166" fontId="5" fillId="5" borderId="0" xfId="2" applyNumberFormat="1" applyFont="1" applyFill="1"/>
    <xf numFmtId="0" fontId="14" fillId="0" borderId="0" xfId="0" applyFont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9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" fontId="4" fillId="3" borderId="0" xfId="0" applyNumberFormat="1" applyFont="1" applyFill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9</xdr:row>
      <xdr:rowOff>38100</xdr:rowOff>
    </xdr:from>
    <xdr:to>
      <xdr:col>9</xdr:col>
      <xdr:colOff>304799</xdr:colOff>
      <xdr:row>27</xdr:row>
      <xdr:rowOff>28575</xdr:rowOff>
    </xdr:to>
    <xdr:pic>
      <xdr:nvPicPr>
        <xdr:cNvPr id="3" name="Picture 5" descr="Formules à retenir">
          <a:extLst>
            <a:ext uri="{FF2B5EF4-FFF2-40B4-BE49-F238E27FC236}">
              <a16:creationId xmlns:a16="http://schemas.microsoft.com/office/drawing/2014/main" id="{8FE07CA5-120B-4301-A893-C051D2AF8095}"/>
            </a:ext>
          </a:extLst>
        </xdr:cNvPr>
        <xdr:cNvPicPr>
          <a:picLocks noGrp="1"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" t="7261" r="58411" b="52013"/>
        <a:stretch/>
      </xdr:blipFill>
      <xdr:spPr bwMode="auto">
        <a:xfrm>
          <a:off x="828674" y="1857375"/>
          <a:ext cx="633412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C902-B6B9-43CB-823E-59F40DFE62EC}">
  <dimension ref="A4"/>
  <sheetViews>
    <sheetView topLeftCell="A7" workbookViewId="0">
      <selection activeCell="L9" sqref="L9"/>
    </sheetView>
  </sheetViews>
  <sheetFormatPr baseColWidth="10" defaultRowHeight="15" x14ac:dyDescent="0.25"/>
  <sheetData>
    <row r="4" spans="1:1" ht="23.25" x14ac:dyDescent="0.35">
      <c r="A4" s="21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topLeftCell="A6" zoomScale="145" zoomScaleNormal="145" workbookViewId="0">
      <selection activeCell="I65" sqref="I65"/>
    </sheetView>
  </sheetViews>
  <sheetFormatPr baseColWidth="10" defaultColWidth="11.42578125" defaultRowHeight="15" x14ac:dyDescent="0.25"/>
  <cols>
    <col min="2" max="2" width="15" customWidth="1"/>
    <col min="3" max="3" width="21.7109375" customWidth="1"/>
    <col min="4" max="4" width="17.28515625" customWidth="1"/>
    <col min="7" max="7" width="14.85546875" bestFit="1" customWidth="1"/>
    <col min="8" max="8" width="13.7109375" customWidth="1"/>
    <col min="10" max="10" width="14.85546875" bestFit="1" customWidth="1"/>
  </cols>
  <sheetData>
    <row r="1" spans="1:11" x14ac:dyDescent="0.25">
      <c r="A1" s="11" t="s">
        <v>0</v>
      </c>
      <c r="B1" s="11"/>
    </row>
    <row r="2" spans="1:11" x14ac:dyDescent="0.25">
      <c r="A2" s="11"/>
      <c r="B2" s="11"/>
    </row>
    <row r="3" spans="1:11" x14ac:dyDescent="0.25">
      <c r="A3" s="11" t="s">
        <v>1</v>
      </c>
      <c r="B3" s="16">
        <v>250</v>
      </c>
      <c r="D3">
        <v>250</v>
      </c>
    </row>
    <row r="4" spans="1:11" x14ac:dyDescent="0.25">
      <c r="A4" s="11" t="s">
        <v>2</v>
      </c>
      <c r="B4" s="16">
        <v>125</v>
      </c>
      <c r="D4">
        <v>-125</v>
      </c>
    </row>
    <row r="5" spans="1:11" x14ac:dyDescent="0.25">
      <c r="A5" s="11" t="s">
        <v>3</v>
      </c>
      <c r="B5" s="12">
        <v>50000</v>
      </c>
      <c r="D5" s="45" t="s">
        <v>38</v>
      </c>
    </row>
    <row r="6" spans="1:11" x14ac:dyDescent="0.25">
      <c r="A6" s="11" t="s">
        <v>4</v>
      </c>
      <c r="B6" s="11" t="s">
        <v>5</v>
      </c>
    </row>
    <row r="7" spans="1:11" x14ac:dyDescent="0.25">
      <c r="A7" s="11" t="s">
        <v>6</v>
      </c>
      <c r="B7" s="11" t="s">
        <v>5</v>
      </c>
      <c r="C7" s="15" t="s">
        <v>34</v>
      </c>
    </row>
    <row r="8" spans="1:11" x14ac:dyDescent="0.25">
      <c r="H8" s="33" t="s">
        <v>33</v>
      </c>
      <c r="I8" s="34"/>
      <c r="J8" s="34"/>
      <c r="K8" s="34"/>
    </row>
    <row r="9" spans="1:11" ht="15.75" x14ac:dyDescent="0.25">
      <c r="A9" s="17" t="s">
        <v>7</v>
      </c>
      <c r="B9" s="17"/>
      <c r="C9" s="17"/>
      <c r="D9" s="17"/>
      <c r="E9" s="17"/>
      <c r="H9" s="34"/>
      <c r="I9" s="34"/>
      <c r="J9" s="34"/>
      <c r="K9" s="34"/>
    </row>
    <row r="10" spans="1:11" ht="21" x14ac:dyDescent="0.35">
      <c r="B10" s="18" t="s">
        <v>8</v>
      </c>
      <c r="H10" s="34"/>
      <c r="I10" s="35" t="s">
        <v>9</v>
      </c>
      <c r="J10" s="35" t="s">
        <v>10</v>
      </c>
      <c r="K10" s="35" t="s">
        <v>11</v>
      </c>
    </row>
    <row r="11" spans="1:11" x14ac:dyDescent="0.25">
      <c r="H11" s="34" t="s">
        <v>12</v>
      </c>
      <c r="I11" s="36">
        <f>D15</f>
        <v>400</v>
      </c>
      <c r="J11" s="37">
        <f>I11*B3</f>
        <v>100000</v>
      </c>
      <c r="K11" s="38">
        <f>J11/$J$11</f>
        <v>1</v>
      </c>
    </row>
    <row r="12" spans="1:11" x14ac:dyDescent="0.25">
      <c r="B12" s="28" t="s">
        <v>4</v>
      </c>
      <c r="C12" s="29" t="s">
        <v>13</v>
      </c>
      <c r="H12" s="39" t="s">
        <v>14</v>
      </c>
      <c r="I12" s="36">
        <f>I11</f>
        <v>400</v>
      </c>
      <c r="J12" s="40">
        <f>I12*B4</f>
        <v>50000</v>
      </c>
      <c r="K12" s="38">
        <f t="shared" ref="K12:K15" si="0">J12/$J$11</f>
        <v>0.5</v>
      </c>
    </row>
    <row r="13" spans="1:11" ht="15.75" x14ac:dyDescent="0.25">
      <c r="B13" s="28"/>
      <c r="C13" s="30" t="s">
        <v>15</v>
      </c>
      <c r="H13" s="39" t="s">
        <v>16</v>
      </c>
      <c r="I13" s="34"/>
      <c r="J13" s="37">
        <f>J11-J12</f>
        <v>50000</v>
      </c>
      <c r="K13" s="41">
        <f t="shared" si="0"/>
        <v>0.5</v>
      </c>
    </row>
    <row r="14" spans="1:11" x14ac:dyDescent="0.25">
      <c r="H14" s="39" t="s">
        <v>17</v>
      </c>
      <c r="I14" s="34"/>
      <c r="J14" s="40">
        <f>B5</f>
        <v>50000</v>
      </c>
      <c r="K14" s="38">
        <f t="shared" si="0"/>
        <v>0.5</v>
      </c>
    </row>
    <row r="15" spans="1:11" ht="15.75" x14ac:dyDescent="0.25">
      <c r="B15" t="s">
        <v>4</v>
      </c>
      <c r="C15" s="43" t="s">
        <v>36</v>
      </c>
      <c r="D15" s="23">
        <f>50000/(250-125)</f>
        <v>400</v>
      </c>
      <c r="E15" s="26" t="s">
        <v>18</v>
      </c>
      <c r="H15" s="39" t="s">
        <v>19</v>
      </c>
      <c r="I15" s="34"/>
      <c r="J15" s="37">
        <f>J13-J14</f>
        <v>0</v>
      </c>
      <c r="K15" s="38">
        <f t="shared" si="0"/>
        <v>0</v>
      </c>
    </row>
    <row r="16" spans="1:11" x14ac:dyDescent="0.25">
      <c r="C16" s="1" t="s">
        <v>37</v>
      </c>
    </row>
    <row r="18" spans="2:7" ht="15.75" x14ac:dyDescent="0.25">
      <c r="B18" s="28" t="s">
        <v>20</v>
      </c>
      <c r="C18" s="28" t="s">
        <v>21</v>
      </c>
      <c r="D18" s="24">
        <f>D15*B3</f>
        <v>100000</v>
      </c>
    </row>
    <row r="20" spans="2:7" ht="23.25" x14ac:dyDescent="0.35">
      <c r="C20" s="44" t="s">
        <v>22</v>
      </c>
    </row>
    <row r="22" spans="2:7" ht="21" x14ac:dyDescent="0.35">
      <c r="B22" s="18" t="s">
        <v>23</v>
      </c>
    </row>
    <row r="24" spans="2:7" x14ac:dyDescent="0.25">
      <c r="B24" s="28" t="s">
        <v>20</v>
      </c>
      <c r="C24" s="29" t="s">
        <v>13</v>
      </c>
      <c r="E24" s="28" t="s">
        <v>24</v>
      </c>
      <c r="F24" s="29" t="s">
        <v>15</v>
      </c>
    </row>
    <row r="25" spans="2:7" x14ac:dyDescent="0.25">
      <c r="B25" s="28"/>
      <c r="C25" s="30" t="s">
        <v>25</v>
      </c>
      <c r="E25" s="28"/>
      <c r="F25" s="30" t="s">
        <v>26</v>
      </c>
    </row>
    <row r="27" spans="2:7" ht="15.75" x14ac:dyDescent="0.25">
      <c r="B27" t="s">
        <v>20</v>
      </c>
      <c r="C27" s="2" t="s">
        <v>36</v>
      </c>
      <c r="E27" s="28" t="s">
        <v>24</v>
      </c>
      <c r="F27" s="4" t="s">
        <v>39</v>
      </c>
      <c r="G27" s="25">
        <f>(250-125)/250</f>
        <v>0.5</v>
      </c>
    </row>
    <row r="28" spans="2:7" x14ac:dyDescent="0.25">
      <c r="C28" s="5">
        <f>G27</f>
        <v>0.5</v>
      </c>
      <c r="F28" s="1">
        <v>250</v>
      </c>
    </row>
    <row r="30" spans="2:7" ht="15.75" x14ac:dyDescent="0.25">
      <c r="B30" t="s">
        <v>20</v>
      </c>
      <c r="C30" s="24">
        <f>50000/G27</f>
        <v>100000</v>
      </c>
    </row>
    <row r="32" spans="2:7" ht="15.75" x14ac:dyDescent="0.25">
      <c r="B32" t="s">
        <v>4</v>
      </c>
      <c r="C32" s="28" t="s">
        <v>27</v>
      </c>
      <c r="D32" s="23">
        <f>C30/250</f>
        <v>400</v>
      </c>
      <c r="E32" s="26" t="s">
        <v>18</v>
      </c>
    </row>
    <row r="33" spans="1:11" x14ac:dyDescent="0.25">
      <c r="C33" s="32"/>
    </row>
    <row r="34" spans="1:11" x14ac:dyDescent="0.25">
      <c r="H34" s="33" t="s">
        <v>33</v>
      </c>
      <c r="I34" s="34"/>
      <c r="J34" s="34"/>
      <c r="K34" s="34"/>
    </row>
    <row r="35" spans="1:11" ht="15.75" x14ac:dyDescent="0.25">
      <c r="A35" s="17" t="s">
        <v>28</v>
      </c>
      <c r="B35" s="17"/>
      <c r="C35" s="17"/>
      <c r="D35" s="17"/>
      <c r="E35" s="17"/>
      <c r="F35" s="17"/>
      <c r="H35" s="34"/>
      <c r="I35" s="34"/>
      <c r="J35" s="34"/>
      <c r="K35" s="34"/>
    </row>
    <row r="36" spans="1:11" ht="18.75" x14ac:dyDescent="0.3">
      <c r="B36" s="22" t="s">
        <v>8</v>
      </c>
      <c r="C36" s="20"/>
      <c r="H36" s="34"/>
      <c r="I36" s="35" t="s">
        <v>9</v>
      </c>
      <c r="J36" s="35" t="s">
        <v>10</v>
      </c>
      <c r="K36" s="35" t="s">
        <v>11</v>
      </c>
    </row>
    <row r="37" spans="1:11" x14ac:dyDescent="0.25">
      <c r="H37" s="34" t="s">
        <v>12</v>
      </c>
      <c r="I37" s="36">
        <f>D41</f>
        <v>464</v>
      </c>
      <c r="J37" s="37">
        <f>D44</f>
        <v>116000</v>
      </c>
      <c r="K37" s="38">
        <f>J37/$J$37</f>
        <v>1</v>
      </c>
    </row>
    <row r="38" spans="1:11" x14ac:dyDescent="0.25">
      <c r="B38" t="s">
        <v>4</v>
      </c>
      <c r="C38" s="29" t="s">
        <v>13</v>
      </c>
      <c r="H38" s="39" t="s">
        <v>14</v>
      </c>
      <c r="I38" s="36">
        <f>I37</f>
        <v>464</v>
      </c>
      <c r="J38" s="40">
        <f>I38*B4</f>
        <v>58000</v>
      </c>
      <c r="K38" s="38">
        <f t="shared" ref="K38:K41" si="1">J38/$J$37</f>
        <v>0.5</v>
      </c>
    </row>
    <row r="39" spans="1:11" x14ac:dyDescent="0.25">
      <c r="C39" s="28" t="s">
        <v>15</v>
      </c>
      <c r="H39" s="39" t="s">
        <v>16</v>
      </c>
      <c r="I39" s="34"/>
      <c r="J39" s="37">
        <f>J37-J38</f>
        <v>58000</v>
      </c>
      <c r="K39" s="38">
        <f t="shared" si="1"/>
        <v>0.5</v>
      </c>
    </row>
    <row r="40" spans="1:11" x14ac:dyDescent="0.25">
      <c r="H40" s="39" t="s">
        <v>17</v>
      </c>
      <c r="I40" s="34"/>
      <c r="J40" s="40">
        <v>50000</v>
      </c>
      <c r="K40" s="38">
        <f t="shared" si="1"/>
        <v>0.43103448275862066</v>
      </c>
    </row>
    <row r="41" spans="1:11" ht="15.75" x14ac:dyDescent="0.25">
      <c r="B41" t="s">
        <v>4</v>
      </c>
      <c r="C41" s="2" t="s">
        <v>40</v>
      </c>
      <c r="D41" s="23">
        <f>58000/125</f>
        <v>464</v>
      </c>
      <c r="E41" s="26" t="s">
        <v>18</v>
      </c>
      <c r="H41" s="46" t="s">
        <v>19</v>
      </c>
      <c r="I41" s="47"/>
      <c r="J41" s="48">
        <f>J39-J40</f>
        <v>8000</v>
      </c>
      <c r="K41" s="38">
        <f t="shared" si="1"/>
        <v>6.8965517241379309E-2</v>
      </c>
    </row>
    <row r="42" spans="1:11" x14ac:dyDescent="0.25">
      <c r="C42" s="1" t="s">
        <v>39</v>
      </c>
    </row>
    <row r="44" spans="1:11" ht="15.75" x14ac:dyDescent="0.25">
      <c r="B44" t="s">
        <v>20</v>
      </c>
      <c r="C44" s="28" t="s">
        <v>21</v>
      </c>
      <c r="D44" s="24">
        <f>D41*B3</f>
        <v>116000</v>
      </c>
    </row>
    <row r="46" spans="1:11" ht="18.75" x14ac:dyDescent="0.3">
      <c r="C46" s="22" t="s">
        <v>22</v>
      </c>
    </row>
    <row r="48" spans="1:11" ht="18.75" x14ac:dyDescent="0.3">
      <c r="B48" s="22" t="s">
        <v>23</v>
      </c>
      <c r="C48" s="20"/>
    </row>
    <row r="50" spans="1:11" x14ac:dyDescent="0.25">
      <c r="B50" t="s">
        <v>20</v>
      </c>
      <c r="C50" s="29" t="s">
        <v>13</v>
      </c>
      <c r="E50" s="28" t="s">
        <v>24</v>
      </c>
      <c r="F50" s="29" t="s">
        <v>15</v>
      </c>
    </row>
    <row r="51" spans="1:11" x14ac:dyDescent="0.25">
      <c r="C51" s="30" t="s">
        <v>25</v>
      </c>
      <c r="E51" s="28"/>
      <c r="F51" s="30" t="s">
        <v>26</v>
      </c>
    </row>
    <row r="53" spans="1:11" ht="15.75" x14ac:dyDescent="0.25">
      <c r="B53" t="s">
        <v>20</v>
      </c>
      <c r="C53" s="2" t="s">
        <v>41</v>
      </c>
      <c r="E53" s="28" t="s">
        <v>24</v>
      </c>
      <c r="F53" s="4"/>
      <c r="G53" s="24">
        <f>58000/C54</f>
        <v>116000</v>
      </c>
    </row>
    <row r="54" spans="1:11" x14ac:dyDescent="0.25">
      <c r="C54" s="5">
        <f>G27</f>
        <v>0.5</v>
      </c>
      <c r="F54" s="1"/>
    </row>
    <row r="56" spans="1:11" ht="15.75" x14ac:dyDescent="0.25">
      <c r="B56" t="s">
        <v>20</v>
      </c>
      <c r="C56" s="24"/>
    </row>
    <row r="58" spans="1:11" ht="15.75" x14ac:dyDescent="0.25">
      <c r="B58" t="s">
        <v>4</v>
      </c>
      <c r="C58" s="29" t="s">
        <v>27</v>
      </c>
      <c r="D58" s="23">
        <f>G53/250</f>
        <v>464</v>
      </c>
      <c r="E58" s="26" t="s">
        <v>18</v>
      </c>
    </row>
    <row r="61" spans="1:11" ht="15.75" x14ac:dyDescent="0.25">
      <c r="A61" s="17" t="s">
        <v>35</v>
      </c>
      <c r="B61" s="17"/>
      <c r="C61" s="17"/>
      <c r="D61" s="17"/>
      <c r="E61" s="17"/>
      <c r="F61" s="17"/>
      <c r="G61" s="17"/>
    </row>
    <row r="62" spans="1:11" x14ac:dyDescent="0.25">
      <c r="H62" s="33" t="s">
        <v>33</v>
      </c>
      <c r="I62" s="34"/>
      <c r="J62" s="34"/>
      <c r="K62" s="34"/>
    </row>
    <row r="63" spans="1:11" x14ac:dyDescent="0.25">
      <c r="A63" s="19" t="s">
        <v>29</v>
      </c>
      <c r="B63" s="19" t="s">
        <v>23</v>
      </c>
      <c r="C63" s="19"/>
      <c r="H63" s="34"/>
      <c r="I63" s="35" t="s">
        <v>9</v>
      </c>
      <c r="J63" s="35" t="s">
        <v>10</v>
      </c>
      <c r="K63" s="35" t="s">
        <v>11</v>
      </c>
    </row>
    <row r="64" spans="1:11" x14ac:dyDescent="0.25">
      <c r="H64" s="34" t="s">
        <v>12</v>
      </c>
      <c r="I64" s="36">
        <f>J64/250</f>
        <v>666.66666666666674</v>
      </c>
      <c r="J64" s="37">
        <f>D77</f>
        <v>166666.66666666669</v>
      </c>
      <c r="K64" s="38">
        <f>J64/$J$64</f>
        <v>1</v>
      </c>
    </row>
    <row r="65" spans="2:11" ht="18.75" x14ac:dyDescent="0.3">
      <c r="B65" s="56" t="s">
        <v>30</v>
      </c>
      <c r="C65" s="3"/>
      <c r="H65" s="39" t="s">
        <v>14</v>
      </c>
      <c r="I65" s="36">
        <f>I64</f>
        <v>666.66666666666674</v>
      </c>
      <c r="J65" s="40">
        <f>I65*125</f>
        <v>83333.333333333343</v>
      </c>
      <c r="K65" s="38">
        <f t="shared" ref="K65:K68" si="2">J65/$J$64</f>
        <v>0.5</v>
      </c>
    </row>
    <row r="66" spans="2:11" x14ac:dyDescent="0.25">
      <c r="B66" s="8"/>
      <c r="C66" s="3"/>
      <c r="H66" s="39" t="s">
        <v>16</v>
      </c>
      <c r="I66" s="34"/>
      <c r="J66" s="37">
        <f>J64-J65</f>
        <v>83333.333333333343</v>
      </c>
      <c r="K66" s="42">
        <f t="shared" si="2"/>
        <v>0.5</v>
      </c>
    </row>
    <row r="67" spans="2:11" x14ac:dyDescent="0.25">
      <c r="B67" s="55" t="s">
        <v>20</v>
      </c>
      <c r="C67" s="29" t="s">
        <v>13</v>
      </c>
      <c r="H67" s="39" t="s">
        <v>17</v>
      </c>
      <c r="I67" s="34"/>
      <c r="J67" s="40">
        <v>50000</v>
      </c>
      <c r="K67" s="38">
        <f t="shared" si="2"/>
        <v>0.3</v>
      </c>
    </row>
    <row r="68" spans="2:11" x14ac:dyDescent="0.25">
      <c r="B68" s="9"/>
      <c r="C68" s="31" t="s">
        <v>31</v>
      </c>
      <c r="D68" s="7"/>
      <c r="E68" s="6"/>
      <c r="H68" s="51" t="s">
        <v>19</v>
      </c>
      <c r="I68" s="52"/>
      <c r="J68" s="53">
        <f>J66-J67</f>
        <v>33333.333333333343</v>
      </c>
      <c r="K68" s="50">
        <f t="shared" si="2"/>
        <v>0.20000000000000004</v>
      </c>
    </row>
    <row r="70" spans="2:11" x14ac:dyDescent="0.25">
      <c r="B70" s="11" t="s">
        <v>20</v>
      </c>
      <c r="C70" s="57" t="s">
        <v>51</v>
      </c>
    </row>
    <row r="71" spans="2:11" x14ac:dyDescent="0.25">
      <c r="C71" s="58">
        <f>G27</f>
        <v>0.5</v>
      </c>
    </row>
    <row r="72" spans="2:11" x14ac:dyDescent="0.25">
      <c r="B72" t="s">
        <v>52</v>
      </c>
      <c r="C72" t="s">
        <v>43</v>
      </c>
    </row>
    <row r="73" spans="2:11" x14ac:dyDescent="0.25">
      <c r="B73" t="s">
        <v>53</v>
      </c>
    </row>
    <row r="74" spans="2:11" x14ac:dyDescent="0.25">
      <c r="B74" t="s">
        <v>54</v>
      </c>
      <c r="C74">
        <v>50000</v>
      </c>
    </row>
    <row r="75" spans="2:11" x14ac:dyDescent="0.25">
      <c r="B75" t="s">
        <v>20</v>
      </c>
      <c r="C75" s="10" t="s">
        <v>44</v>
      </c>
    </row>
    <row r="76" spans="2:11" ht="15.75" x14ac:dyDescent="0.25">
      <c r="D76" s="27"/>
    </row>
    <row r="77" spans="2:11" ht="15.75" x14ac:dyDescent="0.25">
      <c r="C77" s="49" t="s">
        <v>20</v>
      </c>
      <c r="D77" s="24">
        <f>50000/30%</f>
        <v>166666.66666666669</v>
      </c>
      <c r="E77" s="26"/>
    </row>
    <row r="79" spans="2:11" ht="21" x14ac:dyDescent="0.35">
      <c r="C79" s="54" t="s">
        <v>22</v>
      </c>
      <c r="J79" s="13"/>
    </row>
    <row r="80" spans="2:11" x14ac:dyDescent="0.25">
      <c r="B80" s="15" t="s">
        <v>42</v>
      </c>
    </row>
    <row r="82" spans="2:5" x14ac:dyDescent="0.25">
      <c r="B82" t="s">
        <v>30</v>
      </c>
    </row>
    <row r="83" spans="2:5" x14ac:dyDescent="0.25">
      <c r="B83" t="s">
        <v>55</v>
      </c>
    </row>
    <row r="84" spans="2:5" x14ac:dyDescent="0.25">
      <c r="B84" t="s">
        <v>56</v>
      </c>
    </row>
    <row r="85" spans="2:5" x14ac:dyDescent="0.25">
      <c r="B85" s="26" t="s">
        <v>45</v>
      </c>
    </row>
    <row r="87" spans="2:5" x14ac:dyDescent="0.25">
      <c r="B87" t="s">
        <v>4</v>
      </c>
      <c r="C87" s="29" t="s">
        <v>13</v>
      </c>
    </row>
    <row r="88" spans="2:5" x14ac:dyDescent="0.25">
      <c r="C88" s="30" t="s">
        <v>15</v>
      </c>
    </row>
    <row r="90" spans="2:5" x14ac:dyDescent="0.25">
      <c r="B90" t="s">
        <v>4</v>
      </c>
      <c r="C90" s="2" t="s">
        <v>46</v>
      </c>
    </row>
    <row r="91" spans="2:5" x14ac:dyDescent="0.25">
      <c r="C91" s="1" t="s">
        <v>39</v>
      </c>
    </row>
    <row r="93" spans="2:5" x14ac:dyDescent="0.25">
      <c r="B93" t="s">
        <v>47</v>
      </c>
      <c r="C93" s="1" t="s">
        <v>46</v>
      </c>
    </row>
    <row r="94" spans="2:5" x14ac:dyDescent="0.25">
      <c r="B94" t="s">
        <v>48</v>
      </c>
      <c r="C94" s="59">
        <v>50000</v>
      </c>
    </row>
    <row r="95" spans="2:5" x14ac:dyDescent="0.25">
      <c r="B95" t="s">
        <v>49</v>
      </c>
      <c r="C95" s="10">
        <v>50000</v>
      </c>
    </row>
    <row r="96" spans="2:5" ht="15.75" x14ac:dyDescent="0.25">
      <c r="B96" t="s">
        <v>4</v>
      </c>
      <c r="C96" t="s">
        <v>50</v>
      </c>
      <c r="D96" s="60">
        <f>50000/75</f>
        <v>666.66666666666663</v>
      </c>
      <c r="E96" s="26" t="s">
        <v>18</v>
      </c>
    </row>
    <row r="97" spans="4:4" ht="15.75" x14ac:dyDescent="0.25">
      <c r="D97" s="14"/>
    </row>
  </sheetData>
  <pageMargins left="0.7" right="0.7" top="0.75" bottom="0.75" header="0.3" footer="0.3"/>
  <pageSetup scale="80" orientation="landscape" r:id="rId1"/>
  <rowBreaks count="2" manualBreakCount="2">
    <brk id="33" max="16383" man="1"/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Formules</vt:lpstr>
      <vt:lpstr>Démo p,193</vt:lpstr>
    </vt:vector>
  </TitlesOfParts>
  <Manager/>
  <Company>Cégep de Rimouski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compte local</dc:creator>
  <cp:keywords/>
  <dc:description/>
  <cp:lastModifiedBy>Nathalie Pinel</cp:lastModifiedBy>
  <cp:revision/>
  <dcterms:created xsi:type="dcterms:W3CDTF">2015-10-26T12:19:02Z</dcterms:created>
  <dcterms:modified xsi:type="dcterms:W3CDTF">2020-04-20T20:02:42Z</dcterms:modified>
  <cp:category/>
  <cp:contentStatus/>
</cp:coreProperties>
</file>