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C:\Users\PPINEN2\Documents\CÉGEP\HIVER 2022\410-414-RK Comptabilité de Gestion 2022\BLOC 1\Chapitre 4\Documents provenant de gestion buddétaire\"/>
    </mc:Choice>
  </mc:AlternateContent>
  <xr:revisionPtr revIDLastSave="0" documentId="8_{A4C71FD5-138B-40A6-AE78-0869BEF1DBBB}" xr6:coauthVersionLast="36" xr6:coauthVersionMax="36" xr10:uidLastSave="{00000000-0000-0000-0000-000000000000}"/>
  <bookViews>
    <workbookView xWindow="21480" yWindow="-120" windowWidth="15600" windowHeight="11160" activeTab="1" xr2:uid="{00000000-000D-0000-FFFF-FFFF00000000}"/>
  </bookViews>
  <sheets>
    <sheet name="Formules" sheetId="2" r:id="rId1"/>
    <sheet name="Demo seuil multiple" sheetId="1" r:id="rId2"/>
  </sheets>
  <calcPr calcId="191029"/>
</workbook>
</file>

<file path=xl/calcChain.xml><?xml version="1.0" encoding="utf-8"?>
<calcChain xmlns="http://schemas.openxmlformats.org/spreadsheetml/2006/main">
  <c r="E22" i="1" l="1"/>
  <c r="E21" i="1"/>
  <c r="D21" i="1"/>
  <c r="B110" i="1" l="1"/>
  <c r="E111" i="1"/>
  <c r="C111" i="1"/>
  <c r="E110" i="1"/>
  <c r="D110" i="1"/>
  <c r="F110" i="1" s="1"/>
  <c r="C117" i="1" s="1"/>
  <c r="C121" i="1" s="1"/>
  <c r="D121" i="1" s="1"/>
  <c r="C110" i="1"/>
  <c r="B111" i="1"/>
  <c r="D111" i="1" s="1"/>
  <c r="C106" i="1"/>
  <c r="E72" i="1"/>
  <c r="C72" i="1"/>
  <c r="E71" i="1"/>
  <c r="C71" i="1"/>
  <c r="E39" i="1"/>
  <c r="E38" i="1"/>
  <c r="H10" i="1"/>
  <c r="E7" i="1" s="1"/>
  <c r="D22" i="1" s="1"/>
  <c r="H7" i="1"/>
  <c r="E6" i="1" s="1"/>
  <c r="D118" i="1" l="1"/>
  <c r="F111" i="1"/>
  <c r="C118" i="1" s="1"/>
  <c r="C122" i="1" s="1"/>
  <c r="D122" i="1" s="1"/>
  <c r="E122" i="1" s="1"/>
  <c r="F122" i="1" s="1"/>
  <c r="D117" i="1"/>
  <c r="E118" i="1" s="1"/>
  <c r="B22" i="1"/>
  <c r="B21" i="1"/>
  <c r="E24" i="1" s="1"/>
  <c r="B18" i="1" s="1"/>
  <c r="C32" i="1" l="1"/>
  <c r="D34" i="1" s="1"/>
  <c r="B38" i="1" s="1"/>
  <c r="B39" i="1" s="1"/>
  <c r="C101" i="1"/>
  <c r="C65" i="1"/>
  <c r="D67" i="1" s="1"/>
  <c r="B71" i="1" s="1"/>
  <c r="E123" i="1"/>
  <c r="F126" i="1"/>
  <c r="B24" i="1"/>
  <c r="C38" i="1"/>
  <c r="C39" i="1"/>
  <c r="B72" i="1" l="1"/>
  <c r="D72" i="1" s="1"/>
  <c r="D71" i="1"/>
  <c r="E128" i="1"/>
  <c r="F128" i="1" s="1"/>
  <c r="F123" i="1"/>
  <c r="D38" i="1"/>
  <c r="F38" i="1" s="1"/>
  <c r="C45" i="1" s="1"/>
  <c r="D39" i="1"/>
  <c r="F39" i="1" s="1"/>
  <c r="C46" i="1" s="1"/>
  <c r="F71" i="1" l="1"/>
  <c r="C78" i="1" s="1"/>
  <c r="C82" i="1" s="1"/>
  <c r="D82" i="1" s="1"/>
  <c r="D78" i="1"/>
  <c r="E79" i="1" s="1"/>
  <c r="F72" i="1"/>
  <c r="C79" i="1" s="1"/>
  <c r="C83" i="1" s="1"/>
  <c r="D83" i="1" s="1"/>
  <c r="D79" i="1"/>
  <c r="C49" i="1"/>
  <c r="D49" i="1" s="1"/>
  <c r="D45" i="1"/>
  <c r="C50" i="1"/>
  <c r="D50" i="1" s="1"/>
  <c r="D46" i="1"/>
  <c r="F87" i="1" l="1"/>
  <c r="E83" i="1"/>
  <c r="F83" i="1" s="1"/>
  <c r="E46" i="1"/>
  <c r="E50" i="1"/>
  <c r="F50" i="1" s="1"/>
  <c r="E84" i="1" l="1"/>
  <c r="E51" i="1"/>
  <c r="F54" i="1"/>
  <c r="E89" i="1" l="1"/>
  <c r="F89" i="1" s="1"/>
  <c r="F84" i="1"/>
  <c r="E56" i="1"/>
  <c r="F56" i="1" s="1"/>
  <c r="F51" i="1"/>
</calcChain>
</file>

<file path=xl/sharedStrings.xml><?xml version="1.0" encoding="utf-8"?>
<sst xmlns="http://schemas.openxmlformats.org/spreadsheetml/2006/main" count="146" uniqueCount="68">
  <si>
    <t>Produits</t>
  </si>
  <si>
    <t>Composition ventes</t>
  </si>
  <si>
    <t>Pvu</t>
  </si>
  <si>
    <t>Cvu</t>
  </si>
  <si>
    <t>Ratio MCV</t>
  </si>
  <si>
    <t>A</t>
  </si>
  <si>
    <t>B</t>
  </si>
  <si>
    <t>MCV=</t>
  </si>
  <si>
    <t>Pvu-Cvu</t>
  </si>
  <si>
    <t>A=</t>
  </si>
  <si>
    <t>=</t>
  </si>
  <si>
    <t>B=</t>
  </si>
  <si>
    <t>F=</t>
  </si>
  <si>
    <t>R=</t>
  </si>
  <si>
    <t>Ratio moyen MCV</t>
  </si>
  <si>
    <t>Ratio moyen MCV=</t>
  </si>
  <si>
    <t>Ventes=</t>
  </si>
  <si>
    <t>R+F</t>
  </si>
  <si>
    <t>Ventes</t>
  </si>
  <si>
    <t>Ventes unité</t>
  </si>
  <si>
    <t>Ventes          X</t>
  </si>
  <si>
    <t>compsition ventes=</t>
  </si>
  <si>
    <t>Ventes $    /</t>
  </si>
  <si>
    <t>PVU=</t>
  </si>
  <si>
    <t>Preuve:</t>
  </si>
  <si>
    <t>Quantité</t>
  </si>
  <si>
    <t>$</t>
  </si>
  <si>
    <t>%</t>
  </si>
  <si>
    <t>- CMV</t>
  </si>
  <si>
    <t>MCV</t>
  </si>
  <si>
    <t>F</t>
  </si>
  <si>
    <t>Bénéfice net</t>
  </si>
  <si>
    <t>22%ventes=</t>
  </si>
  <si>
    <t>NOTE: ici nous calculons en % la marge de profit de chacun des produits en tenant</t>
  </si>
  <si>
    <t xml:space="preserve">           compte du prix de ventes et du coût variable unitaire de chaque produit.</t>
  </si>
  <si>
    <t>NOTE:Ici nous tenons compte du ratio de la marge sur coût variable comparée avec le % des ventes</t>
  </si>
  <si>
    <t xml:space="preserve">          totales de chacun des produits.</t>
  </si>
  <si>
    <t>Total</t>
  </si>
  <si>
    <t>X</t>
  </si>
  <si>
    <t>Total pour les 2 produits</t>
  </si>
  <si>
    <t>2- Identifier les variables et calculer le ratio moyen sur le coût variable</t>
  </si>
  <si>
    <t>1, Calculer le ratio  de la marge sur coût variable pour chaque produit.</t>
  </si>
  <si>
    <t>10000+10000</t>
  </si>
  <si>
    <t>Marge en dollars</t>
  </si>
  <si>
    <t>A=2,00-1,50=0,50$ par unité</t>
  </si>
  <si>
    <t>B=1,00-0,80=0,20$ par unité</t>
  </si>
  <si>
    <t>Formules:</t>
  </si>
  <si>
    <t>Ratio Marge sur coût variables en %</t>
  </si>
  <si>
    <t>Ratio MCV=</t>
  </si>
  <si>
    <t>PVU-CVU</t>
  </si>
  <si>
    <t>PVU</t>
  </si>
  <si>
    <t>On le calcul pour chaque produit et ensuite on fait une moyenne</t>
  </si>
  <si>
    <t>VERSUS</t>
  </si>
  <si>
    <t>Plusieurs produits</t>
  </si>
  <si>
    <t>Produit unique</t>
  </si>
  <si>
    <t>-1-</t>
  </si>
  <si>
    <t>-2-</t>
  </si>
  <si>
    <t>qui nous donneras le Ratio Moyen de la marge sur coût variable</t>
  </si>
  <si>
    <t>DÉMONSTRATION PRODUITS MULTIPLES PAGE 203 DE VOTRE LIVRE</t>
  </si>
  <si>
    <t>0+10000</t>
  </si>
  <si>
    <t>3-Calculer le seuil de rentabilité (R=0)</t>
  </si>
  <si>
    <t>4- Calculer le seuil en $ et par unité pour obtenir un bénéfice net de 10 000$ (R=10000)</t>
  </si>
  <si>
    <t>5-Calculer en dollars et en unités pour chaque produit pour obtenir un bénéfice de 20% des ventes (R=20%ventes)</t>
  </si>
  <si>
    <t>20%ventes+ 10 000</t>
  </si>
  <si>
    <t>20%ventes + 10000</t>
  </si>
  <si>
    <t>22% ventes-20% ventes=</t>
  </si>
  <si>
    <t>2%ventes=</t>
  </si>
  <si>
    <t>10000/2%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</si>
</sst>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$&quot;_ ;_ * \(#,##0.00\)\ &quot;$&quot;_ ;_ * &quot;-&quot;??_)\ &quot;$&quot;_ ;_ @_ "/>
    <numFmt numFmtId="43" formatCode="_ * #,##0.00_)\ _$_ ;_ * \(#,##0.00\)\ _$_ ;_ * &quot;-&quot;??_)\ _$_ ;_ @_ "/>
    <numFmt numFmtId="164" formatCode="_ * #,##0_)\ _$_ ;_ * \(#,##0\)\ _$_ ;_ * &quot;-&quot;??_)\ _$_ ;_ @_ 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u/>
      <sz val="11"/>
      <color indexed="10"/>
      <name val="Arial"/>
      <family val="2"/>
    </font>
    <font>
      <u/>
      <sz val="10"/>
      <name val="Arial"/>
      <family val="2"/>
    </font>
    <font>
      <b/>
      <u/>
      <sz val="12"/>
      <color indexed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  <font>
      <sz val="12"/>
      <color rgb="FFFF0000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/>
    </xf>
    <xf numFmtId="9" fontId="0" fillId="0" borderId="0" xfId="3" applyFont="1"/>
    <xf numFmtId="44" fontId="0" fillId="0" borderId="0" xfId="2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9" fontId="0" fillId="0" borderId="1" xfId="3" applyFont="1" applyBorder="1" applyAlignment="1">
      <alignment horizontal="center"/>
    </xf>
    <xf numFmtId="9" fontId="0" fillId="0" borderId="0" xfId="0" applyNumberFormat="1" applyAlignment="1">
      <alignment horizontal="center"/>
    </xf>
    <xf numFmtId="44" fontId="0" fillId="0" borderId="1" xfId="0" applyNumberFormat="1" applyBorder="1"/>
    <xf numFmtId="9" fontId="0" fillId="0" borderId="1" xfId="0" applyNumberFormat="1" applyBorder="1" applyAlignment="1">
      <alignment horizontal="center"/>
    </xf>
    <xf numFmtId="44" fontId="0" fillId="0" borderId="3" xfId="0" applyNumberFormat="1" applyBorder="1"/>
    <xf numFmtId="0" fontId="0" fillId="0" borderId="0" xfId="0" applyBorder="1" applyAlignment="1">
      <alignment horizontal="center"/>
    </xf>
    <xf numFmtId="164" fontId="0" fillId="0" borderId="0" xfId="1" applyNumberFormat="1" applyFont="1" applyBorder="1"/>
    <xf numFmtId="44" fontId="0" fillId="0" borderId="0" xfId="0" applyNumberFormat="1" applyBorder="1"/>
    <xf numFmtId="0" fontId="0" fillId="0" borderId="0" xfId="0" applyBorder="1"/>
    <xf numFmtId="0" fontId="0" fillId="0" borderId="4" xfId="0" applyBorder="1"/>
    <xf numFmtId="9" fontId="0" fillId="0" borderId="4" xfId="3" applyFont="1" applyBorder="1"/>
    <xf numFmtId="164" fontId="0" fillId="0" borderId="0" xfId="0" applyNumberFormat="1" applyBorder="1"/>
    <xf numFmtId="44" fontId="0" fillId="0" borderId="0" xfId="2" applyFont="1" applyBorder="1"/>
    <xf numFmtId="0" fontId="0" fillId="0" borderId="2" xfId="0" applyBorder="1"/>
    <xf numFmtId="0" fontId="0" fillId="0" borderId="5" xfId="0" applyBorder="1"/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9" xfId="0" quotePrefix="1" applyFill="1" applyBorder="1"/>
    <xf numFmtId="0" fontId="0" fillId="2" borderId="10" xfId="0" applyFill="1" applyBorder="1"/>
    <xf numFmtId="0" fontId="3" fillId="0" borderId="0" xfId="0" applyFont="1"/>
    <xf numFmtId="0" fontId="0" fillId="0" borderId="0" xfId="0" applyFill="1" applyBorder="1"/>
    <xf numFmtId="0" fontId="0" fillId="3" borderId="1" xfId="0" applyFill="1" applyBorder="1"/>
    <xf numFmtId="9" fontId="0" fillId="3" borderId="1" xfId="0" applyNumberFormat="1" applyFill="1" applyBorder="1" applyAlignment="1">
      <alignment horizontal="center"/>
    </xf>
    <xf numFmtId="0" fontId="0" fillId="3" borderId="17" xfId="0" applyFill="1" applyBorder="1"/>
    <xf numFmtId="0" fontId="0" fillId="0" borderId="18" xfId="0" applyBorder="1"/>
    <xf numFmtId="9" fontId="0" fillId="3" borderId="0" xfId="3" applyFont="1" applyFill="1" applyAlignment="1">
      <alignment horizontal="center"/>
    </xf>
    <xf numFmtId="0" fontId="4" fillId="0" borderId="2" xfId="0" applyFont="1" applyBorder="1" applyAlignment="1">
      <alignment horizontal="center"/>
    </xf>
    <xf numFmtId="44" fontId="5" fillId="3" borderId="0" xfId="0" applyNumberFormat="1" applyFont="1" applyFill="1"/>
    <xf numFmtId="0" fontId="5" fillId="0" borderId="0" xfId="0" applyFont="1"/>
    <xf numFmtId="44" fontId="0" fillId="0" borderId="1" xfId="0" applyNumberForma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0" fillId="0" borderId="1" xfId="1" applyNumberFormat="1" applyFont="1" applyBorder="1"/>
    <xf numFmtId="9" fontId="3" fillId="3" borderId="4" xfId="3" applyFont="1" applyFill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Fill="1" applyBorder="1"/>
    <xf numFmtId="44" fontId="3" fillId="0" borderId="0" xfId="0" applyNumberFormat="1" applyFont="1" applyBorder="1"/>
    <xf numFmtId="0" fontId="1" fillId="0" borderId="0" xfId="0" applyFont="1"/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9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44" fontId="0" fillId="0" borderId="1" xfId="2" applyFont="1" applyBorder="1" applyAlignment="1">
      <alignment horizontal="center"/>
    </xf>
    <xf numFmtId="9" fontId="0" fillId="0" borderId="1" xfId="2" applyNumberFormat="1" applyFont="1" applyBorder="1" applyAlignment="1">
      <alignment horizontal="center"/>
    </xf>
    <xf numFmtId="0" fontId="3" fillId="3" borderId="11" xfId="0" applyFont="1" applyFill="1" applyBorder="1"/>
    <xf numFmtId="0" fontId="3" fillId="3" borderId="12" xfId="0" applyFont="1" applyFill="1" applyBorder="1"/>
    <xf numFmtId="0" fontId="3" fillId="3" borderId="13" xfId="0" applyFont="1" applyFill="1" applyBorder="1"/>
    <xf numFmtId="0" fontId="3" fillId="3" borderId="14" xfId="0" applyFont="1" applyFill="1" applyBorder="1"/>
    <xf numFmtId="0" fontId="3" fillId="3" borderId="3" xfId="0" applyFont="1" applyFill="1" applyBorder="1"/>
    <xf numFmtId="0" fontId="3" fillId="3" borderId="15" xfId="0" applyFont="1" applyFill="1" applyBorder="1"/>
    <xf numFmtId="0" fontId="0" fillId="4" borderId="0" xfId="0" applyFill="1"/>
    <xf numFmtId="0" fontId="3" fillId="4" borderId="0" xfId="0" applyFont="1" applyFill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0" xfId="0" applyFont="1" applyFill="1"/>
    <xf numFmtId="0" fontId="10" fillId="0" borderId="0" xfId="0" applyFont="1"/>
    <xf numFmtId="0" fontId="1" fillId="0" borderId="0" xfId="0" quotePrefix="1" applyFont="1" applyAlignment="1">
      <alignment horizontal="center"/>
    </xf>
    <xf numFmtId="0" fontId="11" fillId="0" borderId="0" xfId="0" quotePrefix="1" applyFont="1" applyAlignment="1">
      <alignment horizontal="center"/>
    </xf>
    <xf numFmtId="0" fontId="5" fillId="4" borderId="0" xfId="0" applyFont="1" applyFill="1"/>
    <xf numFmtId="0" fontId="13" fillId="0" borderId="0" xfId="0" applyFont="1" applyAlignment="1">
      <alignment horizontal="center"/>
    </xf>
    <xf numFmtId="9" fontId="3" fillId="4" borderId="16" xfId="0" applyNumberFormat="1" applyFont="1" applyFill="1" applyBorder="1" applyAlignment="1">
      <alignment horizontal="center"/>
    </xf>
    <xf numFmtId="9" fontId="3" fillId="4" borderId="0" xfId="0" applyNumberFormat="1" applyFont="1" applyFill="1"/>
    <xf numFmtId="9" fontId="15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center"/>
    </xf>
    <xf numFmtId="0" fontId="3" fillId="2" borderId="9" xfId="0" applyFont="1" applyFill="1" applyBorder="1"/>
    <xf numFmtId="9" fontId="0" fillId="4" borderId="4" xfId="3" applyFont="1" applyFill="1" applyBorder="1"/>
    <xf numFmtId="9" fontId="3" fillId="4" borderId="4" xfId="3" applyFont="1" applyFill="1" applyBorder="1"/>
    <xf numFmtId="0" fontId="0" fillId="4" borderId="9" xfId="0" applyFill="1" applyBorder="1"/>
    <xf numFmtId="0" fontId="0" fillId="4" borderId="0" xfId="0" applyFill="1" applyBorder="1"/>
    <xf numFmtId="44" fontId="3" fillId="4" borderId="0" xfId="0" applyNumberFormat="1" applyFont="1" applyFill="1" applyBorder="1"/>
    <xf numFmtId="0" fontId="16" fillId="0" borderId="0" xfId="0" applyFont="1" applyAlignment="1">
      <alignment horizontal="center"/>
    </xf>
    <xf numFmtId="9" fontId="3" fillId="0" borderId="0" xfId="0" applyNumberFormat="1" applyFont="1" applyAlignment="1">
      <alignment horizontal="center"/>
    </xf>
    <xf numFmtId="44" fontId="3" fillId="4" borderId="0" xfId="2" applyFont="1" applyFill="1"/>
    <xf numFmtId="44" fontId="3" fillId="5" borderId="0" xfId="0" applyNumberFormat="1" applyFont="1" applyFill="1" applyBorder="1"/>
    <xf numFmtId="9" fontId="3" fillId="5" borderId="4" xfId="3" applyFont="1" applyFill="1" applyBorder="1"/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I14"/>
  <sheetViews>
    <sheetView workbookViewId="0">
      <selection activeCell="D17" sqref="D17"/>
    </sheetView>
  </sheetViews>
  <sheetFormatPr baseColWidth="10" defaultRowHeight="13.2" x14ac:dyDescent="0.25"/>
  <cols>
    <col min="3" max="3" width="15.44140625" customWidth="1"/>
    <col min="4" max="4" width="29.77734375" customWidth="1"/>
    <col min="7" max="7" width="17.77734375" customWidth="1"/>
    <col min="9" max="9" width="15.21875" customWidth="1"/>
  </cols>
  <sheetData>
    <row r="4" spans="3:9" x14ac:dyDescent="0.25">
      <c r="D4" s="70" t="s">
        <v>55</v>
      </c>
      <c r="G4" s="69" t="s">
        <v>56</v>
      </c>
    </row>
    <row r="5" spans="3:9" ht="17.399999999999999" x14ac:dyDescent="0.3">
      <c r="C5" s="68" t="s">
        <v>46</v>
      </c>
      <c r="D5" s="55" t="s">
        <v>53</v>
      </c>
      <c r="E5" s="55"/>
      <c r="F5" s="55"/>
      <c r="G5" s="55" t="s">
        <v>54</v>
      </c>
    </row>
    <row r="7" spans="3:9" ht="18" thickBot="1" x14ac:dyDescent="0.35">
      <c r="C7" s="49" t="s">
        <v>16</v>
      </c>
      <c r="D7" s="50" t="s">
        <v>17</v>
      </c>
      <c r="E7" s="72" t="s">
        <v>52</v>
      </c>
      <c r="F7" s="49" t="s">
        <v>16</v>
      </c>
      <c r="G7" s="50" t="s">
        <v>17</v>
      </c>
    </row>
    <row r="8" spans="3:9" ht="17.399999999999999" x14ac:dyDescent="0.3">
      <c r="C8" s="49"/>
      <c r="D8" s="49" t="s">
        <v>14</v>
      </c>
      <c r="F8" s="49"/>
      <c r="G8" s="49" t="s">
        <v>4</v>
      </c>
    </row>
    <row r="12" spans="3:9" ht="16.2" thickBot="1" x14ac:dyDescent="0.35">
      <c r="C12" s="51" t="s">
        <v>48</v>
      </c>
      <c r="D12" s="52" t="s">
        <v>49</v>
      </c>
      <c r="E12" s="71" t="s">
        <v>51</v>
      </c>
      <c r="F12" s="71"/>
      <c r="G12" s="71"/>
      <c r="H12" s="71"/>
      <c r="I12" s="71"/>
    </row>
    <row r="13" spans="3:9" ht="16.2" thickTop="1" x14ac:dyDescent="0.3">
      <c r="C13" s="51"/>
      <c r="D13" s="51" t="s">
        <v>50</v>
      </c>
      <c r="E13" s="71" t="s">
        <v>57</v>
      </c>
      <c r="F13" s="71"/>
      <c r="G13" s="71"/>
      <c r="H13" s="71"/>
      <c r="I13" s="71"/>
    </row>
    <row r="14" spans="3:9" ht="13.8" x14ac:dyDescent="0.25">
      <c r="E14" s="71"/>
      <c r="F14" s="71"/>
      <c r="G14" s="71"/>
      <c r="H14" s="71"/>
      <c r="I14" s="71"/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0"/>
  <sheetViews>
    <sheetView tabSelected="1" zoomScale="130" workbookViewId="0">
      <selection activeCell="G120" sqref="G120"/>
    </sheetView>
  </sheetViews>
  <sheetFormatPr baseColWidth="10" defaultRowHeight="13.2" x14ac:dyDescent="0.25"/>
  <cols>
    <col min="1" max="1" width="17.77734375" customWidth="1"/>
    <col min="2" max="2" width="20.21875" customWidth="1"/>
    <col min="3" max="3" width="17.77734375" customWidth="1"/>
    <col min="4" max="5" width="17.21875" customWidth="1"/>
    <col min="6" max="6" width="12.44140625" customWidth="1"/>
    <col min="9" max="9" width="7.5546875" customWidth="1"/>
  </cols>
  <sheetData>
    <row r="1" spans="1:10" ht="13.8" x14ac:dyDescent="0.25">
      <c r="A1" s="28" t="s">
        <v>58</v>
      </c>
      <c r="G1" s="37" t="s">
        <v>43</v>
      </c>
    </row>
    <row r="2" spans="1:10" x14ac:dyDescent="0.25">
      <c r="G2" s="48" t="s">
        <v>44</v>
      </c>
    </row>
    <row r="3" spans="1:10" ht="13.8" x14ac:dyDescent="0.25">
      <c r="A3" s="43" t="s">
        <v>41</v>
      </c>
      <c r="B3" s="44"/>
      <c r="C3" s="44"/>
      <c r="D3" s="44"/>
      <c r="G3" s="48" t="s">
        <v>45</v>
      </c>
    </row>
    <row r="4" spans="1:10" ht="13.8" x14ac:dyDescent="0.25">
      <c r="G4" s="37" t="s">
        <v>47</v>
      </c>
      <c r="H4" s="37"/>
      <c r="I4" s="37"/>
    </row>
    <row r="5" spans="1:10" ht="13.8" thickBot="1" x14ac:dyDescent="0.3">
      <c r="A5" s="39" t="s">
        <v>0</v>
      </c>
      <c r="B5" s="39" t="s">
        <v>1</v>
      </c>
      <c r="C5" s="39" t="s">
        <v>2</v>
      </c>
      <c r="D5" s="39" t="s">
        <v>3</v>
      </c>
      <c r="E5" s="39" t="s">
        <v>4</v>
      </c>
      <c r="G5" s="1" t="s">
        <v>7</v>
      </c>
      <c r="H5" s="6" t="s">
        <v>8</v>
      </c>
    </row>
    <row r="6" spans="1:10" x14ac:dyDescent="0.25">
      <c r="A6" s="5" t="s">
        <v>5</v>
      </c>
      <c r="B6" s="7">
        <v>0.4</v>
      </c>
      <c r="C6" s="56">
        <v>2</v>
      </c>
      <c r="D6" s="56">
        <v>1.5</v>
      </c>
      <c r="E6" s="7">
        <f>H7</f>
        <v>0.25</v>
      </c>
      <c r="G6" s="1"/>
      <c r="H6" s="1" t="s">
        <v>2</v>
      </c>
    </row>
    <row r="7" spans="1:10" x14ac:dyDescent="0.25">
      <c r="A7" s="5" t="s">
        <v>6</v>
      </c>
      <c r="B7" s="7">
        <v>0.6</v>
      </c>
      <c r="C7" s="56">
        <v>1</v>
      </c>
      <c r="D7" s="56">
        <v>0.8</v>
      </c>
      <c r="E7" s="7">
        <f>H10</f>
        <v>0.19999999999999996</v>
      </c>
      <c r="G7" t="s">
        <v>9</v>
      </c>
      <c r="H7" s="34">
        <f>(C6-D6)/C6</f>
        <v>0.25</v>
      </c>
      <c r="J7" s="2"/>
    </row>
    <row r="8" spans="1:10" x14ac:dyDescent="0.25">
      <c r="A8" s="4"/>
      <c r="B8" s="4"/>
      <c r="C8" s="4"/>
      <c r="D8" s="4"/>
      <c r="E8" s="4"/>
      <c r="H8" s="1"/>
      <c r="J8" s="2"/>
    </row>
    <row r="9" spans="1:10" x14ac:dyDescent="0.25">
      <c r="A9" s="4"/>
      <c r="B9" s="4"/>
      <c r="C9" s="4"/>
      <c r="D9" s="4"/>
      <c r="E9" s="4"/>
      <c r="J9" s="2"/>
    </row>
    <row r="10" spans="1:10" x14ac:dyDescent="0.25">
      <c r="G10" t="s">
        <v>11</v>
      </c>
      <c r="H10" s="34">
        <f>(C7-D7)/C7</f>
        <v>0.19999999999999996</v>
      </c>
      <c r="J10" s="2"/>
    </row>
    <row r="11" spans="1:10" x14ac:dyDescent="0.25">
      <c r="B11" s="58" t="s">
        <v>33</v>
      </c>
      <c r="C11" s="59"/>
      <c r="D11" s="59"/>
      <c r="E11" s="60"/>
      <c r="H11" s="1"/>
      <c r="J11" s="2"/>
    </row>
    <row r="12" spans="1:10" x14ac:dyDescent="0.25">
      <c r="B12" s="61" t="s">
        <v>34</v>
      </c>
      <c r="C12" s="62"/>
      <c r="D12" s="62"/>
      <c r="E12" s="63"/>
      <c r="J12" s="2"/>
    </row>
    <row r="13" spans="1:10" x14ac:dyDescent="0.25">
      <c r="B13" s="29"/>
      <c r="C13" s="29"/>
      <c r="D13" s="29"/>
      <c r="E13" s="29"/>
      <c r="J13" s="2"/>
    </row>
    <row r="14" spans="1:10" ht="15.6" x14ac:dyDescent="0.3">
      <c r="A14" s="45" t="s">
        <v>40</v>
      </c>
      <c r="B14" s="46"/>
      <c r="C14" s="46"/>
      <c r="D14" s="46"/>
      <c r="E14" s="46"/>
      <c r="J14" s="2"/>
    </row>
    <row r="15" spans="1:10" x14ac:dyDescent="0.25">
      <c r="J15" s="2"/>
    </row>
    <row r="16" spans="1:10" x14ac:dyDescent="0.25">
      <c r="A16" s="28" t="s">
        <v>12</v>
      </c>
      <c r="B16" s="3">
        <v>10000</v>
      </c>
      <c r="J16" s="2"/>
    </row>
    <row r="17" spans="1:10" x14ac:dyDescent="0.25">
      <c r="A17" s="28" t="s">
        <v>13</v>
      </c>
      <c r="B17" s="28"/>
      <c r="J17" s="2"/>
    </row>
    <row r="18" spans="1:10" x14ac:dyDescent="0.25">
      <c r="A18" s="28" t="s">
        <v>15</v>
      </c>
      <c r="B18" s="74">
        <f>E24</f>
        <v>0.21999999999999997</v>
      </c>
    </row>
    <row r="20" spans="1:10" x14ac:dyDescent="0.25">
      <c r="A20" s="40" t="s">
        <v>0</v>
      </c>
      <c r="B20" s="40" t="s">
        <v>1</v>
      </c>
      <c r="C20" s="40"/>
      <c r="D20" s="40" t="s">
        <v>4</v>
      </c>
      <c r="E20" s="40" t="s">
        <v>14</v>
      </c>
    </row>
    <row r="21" spans="1:10" x14ac:dyDescent="0.25">
      <c r="A21" s="5" t="s">
        <v>5</v>
      </c>
      <c r="B21" s="7">
        <f>B6</f>
        <v>0.4</v>
      </c>
      <c r="C21" s="5" t="s">
        <v>38</v>
      </c>
      <c r="D21" s="57">
        <f>E6</f>
        <v>0.25</v>
      </c>
      <c r="E21" s="7">
        <f>B21*D21</f>
        <v>0.1</v>
      </c>
    </row>
    <row r="22" spans="1:10" x14ac:dyDescent="0.25">
      <c r="A22" s="5" t="s">
        <v>6</v>
      </c>
      <c r="B22" s="7">
        <f>B7</f>
        <v>0.6</v>
      </c>
      <c r="C22" s="5" t="s">
        <v>38</v>
      </c>
      <c r="D22" s="57">
        <f>E7</f>
        <v>0.19999999999999996</v>
      </c>
      <c r="E22" s="7">
        <f>B22*D22</f>
        <v>0.11999999999999997</v>
      </c>
    </row>
    <row r="23" spans="1:10" ht="13.8" thickBot="1" x14ac:dyDescent="0.3">
      <c r="A23" s="4"/>
      <c r="B23" s="4"/>
      <c r="C23" s="4"/>
      <c r="D23" s="4"/>
      <c r="E23" s="33"/>
    </row>
    <row r="24" spans="1:10" ht="13.8" thickBot="1" x14ac:dyDescent="0.3">
      <c r="A24" s="30" t="s">
        <v>37</v>
      </c>
      <c r="B24" s="31">
        <f>SUM(B21:B23)</f>
        <v>1</v>
      </c>
      <c r="C24" s="30"/>
      <c r="D24" s="32"/>
      <c r="E24" s="73">
        <f>SUM(E21:E23)</f>
        <v>0.21999999999999997</v>
      </c>
      <c r="F24" s="67" t="s">
        <v>14</v>
      </c>
      <c r="G24" s="64"/>
    </row>
    <row r="25" spans="1:10" x14ac:dyDescent="0.25">
      <c r="E25" s="1"/>
    </row>
    <row r="26" spans="1:10" x14ac:dyDescent="0.25">
      <c r="B26" s="58" t="s">
        <v>35</v>
      </c>
      <c r="C26" s="59"/>
      <c r="D26" s="59"/>
      <c r="E26" s="59"/>
      <c r="F26" s="60"/>
    </row>
    <row r="27" spans="1:10" x14ac:dyDescent="0.25">
      <c r="B27" s="61" t="s">
        <v>36</v>
      </c>
      <c r="C27" s="62"/>
      <c r="D27" s="62"/>
      <c r="E27" s="62"/>
      <c r="F27" s="63"/>
    </row>
    <row r="29" spans="1:10" ht="15" x14ac:dyDescent="0.25">
      <c r="A29" s="75" t="s">
        <v>60</v>
      </c>
    </row>
    <row r="30" spans="1:10" x14ac:dyDescent="0.25">
      <c r="A30" s="10"/>
    </row>
    <row r="31" spans="1:10" ht="13.8" thickBot="1" x14ac:dyDescent="0.3">
      <c r="A31" s="65" t="s">
        <v>16</v>
      </c>
      <c r="B31" s="66" t="s">
        <v>17</v>
      </c>
      <c r="C31" s="76" t="s">
        <v>59</v>
      </c>
    </row>
    <row r="32" spans="1:10" x14ac:dyDescent="0.25">
      <c r="A32" s="65"/>
      <c r="B32" s="65" t="s">
        <v>14</v>
      </c>
      <c r="C32" s="8">
        <f>$B$18</f>
        <v>0.21999999999999997</v>
      </c>
    </row>
    <row r="33" spans="1:6" x14ac:dyDescent="0.25">
      <c r="A33" s="67"/>
      <c r="B33" s="67"/>
    </row>
    <row r="34" spans="1:6" ht="14.4" thickBot="1" x14ac:dyDescent="0.3">
      <c r="B34" s="35"/>
      <c r="C34" t="s">
        <v>10</v>
      </c>
      <c r="D34" s="36">
        <f>10000/C32</f>
        <v>45454.545454545463</v>
      </c>
      <c r="E34" s="54" t="s">
        <v>39</v>
      </c>
      <c r="F34" s="54"/>
    </row>
    <row r="35" spans="1:6" x14ac:dyDescent="0.25">
      <c r="B35" s="8"/>
    </row>
    <row r="37" spans="1:6" x14ac:dyDescent="0.25">
      <c r="A37" s="39" t="s">
        <v>0</v>
      </c>
      <c r="B37" s="39" t="s">
        <v>20</v>
      </c>
      <c r="C37" s="39" t="s">
        <v>21</v>
      </c>
      <c r="D37" s="39" t="s">
        <v>22</v>
      </c>
      <c r="E37" s="40" t="s">
        <v>23</v>
      </c>
      <c r="F37" s="39" t="s">
        <v>19</v>
      </c>
    </row>
    <row r="38" spans="1:6" x14ac:dyDescent="0.25">
      <c r="A38" s="5" t="s">
        <v>5</v>
      </c>
      <c r="B38" s="9">
        <f>D34</f>
        <v>45454.545454545463</v>
      </c>
      <c r="C38" s="10">
        <f>$B$21</f>
        <v>0.4</v>
      </c>
      <c r="D38" s="9">
        <f>B38*C38</f>
        <v>18181.818181818187</v>
      </c>
      <c r="E38" s="38">
        <f>$C$6</f>
        <v>2</v>
      </c>
      <c r="F38" s="41">
        <f>D38/E38</f>
        <v>9090.9090909090937</v>
      </c>
    </row>
    <row r="39" spans="1:6" x14ac:dyDescent="0.25">
      <c r="A39" s="5" t="s">
        <v>6</v>
      </c>
      <c r="B39" s="9">
        <f>B38</f>
        <v>45454.545454545463</v>
      </c>
      <c r="C39" s="10">
        <f>$B$22</f>
        <v>0.6</v>
      </c>
      <c r="D39" s="9">
        <f>B39*C39</f>
        <v>27272.727272727276</v>
      </c>
      <c r="E39" s="38">
        <f>$C$7</f>
        <v>1</v>
      </c>
      <c r="F39" s="41">
        <f t="shared" ref="F39" si="0">D39/E39</f>
        <v>27272.727272727276</v>
      </c>
    </row>
    <row r="40" spans="1:6" x14ac:dyDescent="0.25">
      <c r="A40" s="4"/>
      <c r="B40" s="4"/>
      <c r="C40" s="4"/>
      <c r="D40" s="4"/>
      <c r="E40" s="4"/>
      <c r="F40" s="41"/>
    </row>
    <row r="41" spans="1:6" x14ac:dyDescent="0.25">
      <c r="A41" s="4"/>
      <c r="B41" s="4"/>
      <c r="C41" s="4"/>
      <c r="D41" s="4"/>
      <c r="E41" s="4"/>
      <c r="F41" s="4"/>
    </row>
    <row r="43" spans="1:6" ht="13.8" thickBot="1" x14ac:dyDescent="0.3"/>
    <row r="44" spans="1:6" x14ac:dyDescent="0.25">
      <c r="A44" s="22" t="s">
        <v>24</v>
      </c>
      <c r="B44" s="23" t="s">
        <v>0</v>
      </c>
      <c r="C44" s="23" t="s">
        <v>25</v>
      </c>
      <c r="D44" s="23" t="s">
        <v>26</v>
      </c>
      <c r="E44" s="23"/>
      <c r="F44" s="24" t="s">
        <v>27</v>
      </c>
    </row>
    <row r="45" spans="1:6" x14ac:dyDescent="0.25">
      <c r="A45" s="77" t="s">
        <v>18</v>
      </c>
      <c r="B45" s="12" t="s">
        <v>5</v>
      </c>
      <c r="C45" s="13">
        <f>F38</f>
        <v>9090.9090909090937</v>
      </c>
      <c r="D45" s="14">
        <f>C45*E38</f>
        <v>18181.818181818187</v>
      </c>
      <c r="E45" s="15"/>
      <c r="F45" s="16"/>
    </row>
    <row r="46" spans="1:6" x14ac:dyDescent="0.25">
      <c r="A46" s="25"/>
      <c r="B46" s="12" t="s">
        <v>6</v>
      </c>
      <c r="C46" s="13">
        <f>F39</f>
        <v>27272.727272727276</v>
      </c>
      <c r="D46" s="14">
        <f>C46*E39</f>
        <v>27272.727272727276</v>
      </c>
      <c r="E46" s="14">
        <f>SUM(D45:D46)</f>
        <v>45454.545454545463</v>
      </c>
      <c r="F46" s="17">
        <v>1</v>
      </c>
    </row>
    <row r="47" spans="1:6" x14ac:dyDescent="0.25">
      <c r="A47" s="25"/>
      <c r="B47" s="15"/>
      <c r="C47" s="15"/>
      <c r="D47" s="15"/>
      <c r="E47" s="15"/>
      <c r="F47" s="17"/>
    </row>
    <row r="48" spans="1:6" x14ac:dyDescent="0.25">
      <c r="A48" s="25"/>
      <c r="B48" s="15"/>
      <c r="C48" s="15"/>
      <c r="D48" s="15"/>
      <c r="E48" s="15"/>
      <c r="F48" s="17"/>
    </row>
    <row r="49" spans="1:6" x14ac:dyDescent="0.25">
      <c r="A49" s="26" t="s">
        <v>28</v>
      </c>
      <c r="B49" s="12" t="s">
        <v>5</v>
      </c>
      <c r="C49" s="18">
        <f>C45</f>
        <v>9090.9090909090937</v>
      </c>
      <c r="D49" s="19">
        <f>C49*D6</f>
        <v>13636.36363636364</v>
      </c>
      <c r="E49" s="15"/>
      <c r="F49" s="17"/>
    </row>
    <row r="50" spans="1:6" x14ac:dyDescent="0.25">
      <c r="A50" s="25"/>
      <c r="B50" s="12" t="s">
        <v>6</v>
      </c>
      <c r="C50" s="18">
        <f>C46</f>
        <v>27272.727272727276</v>
      </c>
      <c r="D50" s="19">
        <f>C50*D7</f>
        <v>21818.181818181823</v>
      </c>
      <c r="E50" s="11">
        <f>SUM(D49:D50)</f>
        <v>35454.545454545463</v>
      </c>
      <c r="F50" s="17">
        <f>E50/E46</f>
        <v>0.78</v>
      </c>
    </row>
    <row r="51" spans="1:6" x14ac:dyDescent="0.25">
      <c r="A51" s="77" t="s">
        <v>29</v>
      </c>
      <c r="B51" s="15"/>
      <c r="C51" s="15"/>
      <c r="D51" s="15"/>
      <c r="E51" s="14">
        <f>E46-E50</f>
        <v>10000</v>
      </c>
      <c r="F51" s="78">
        <f>E51/E46</f>
        <v>0.21999999999999995</v>
      </c>
    </row>
    <row r="52" spans="1:6" x14ac:dyDescent="0.25">
      <c r="A52" s="25"/>
      <c r="B52" s="15"/>
      <c r="C52" s="15"/>
      <c r="D52" s="15"/>
      <c r="E52" s="14"/>
      <c r="F52" s="17"/>
    </row>
    <row r="53" spans="1:6" x14ac:dyDescent="0.25">
      <c r="A53" s="25"/>
      <c r="B53" s="15"/>
      <c r="C53" s="15"/>
      <c r="D53" s="15"/>
      <c r="E53" s="15"/>
      <c r="F53" s="17"/>
    </row>
    <row r="54" spans="1:6" x14ac:dyDescent="0.25">
      <c r="A54" s="25" t="s">
        <v>30</v>
      </c>
      <c r="B54" s="15"/>
      <c r="C54" s="15"/>
      <c r="D54" s="15"/>
      <c r="E54" s="11">
        <v>10000</v>
      </c>
      <c r="F54" s="17">
        <f>E54/E46</f>
        <v>0.21999999999999995</v>
      </c>
    </row>
    <row r="55" spans="1:6" x14ac:dyDescent="0.25">
      <c r="A55" s="25"/>
      <c r="B55" s="15"/>
      <c r="C55" s="15"/>
      <c r="D55" s="15"/>
      <c r="E55" s="15"/>
      <c r="F55" s="17"/>
    </row>
    <row r="56" spans="1:6" x14ac:dyDescent="0.25">
      <c r="A56" s="25" t="s">
        <v>31</v>
      </c>
      <c r="B56" s="15"/>
      <c r="C56" s="15"/>
      <c r="D56" s="15"/>
      <c r="E56" s="47">
        <f>E51-E54</f>
        <v>0</v>
      </c>
      <c r="F56" s="42">
        <f>E56/E46</f>
        <v>0</v>
      </c>
    </row>
    <row r="57" spans="1:6" x14ac:dyDescent="0.25">
      <c r="A57" s="25"/>
      <c r="B57" s="15"/>
      <c r="C57" s="15"/>
      <c r="D57" s="15"/>
      <c r="E57" s="15"/>
      <c r="F57" s="16"/>
    </row>
    <row r="58" spans="1:6" ht="13.8" thickBot="1" x14ac:dyDescent="0.3">
      <c r="A58" s="27"/>
      <c r="B58" s="20"/>
      <c r="C58" s="20"/>
      <c r="D58" s="20"/>
      <c r="E58" s="20"/>
      <c r="F58" s="21"/>
    </row>
    <row r="61" spans="1:6" ht="13.8" x14ac:dyDescent="0.25">
      <c r="A61" s="43" t="s">
        <v>61</v>
      </c>
      <c r="B61" s="44"/>
      <c r="C61" s="44"/>
      <c r="D61" s="44"/>
      <c r="E61" s="44"/>
    </row>
    <row r="63" spans="1:6" x14ac:dyDescent="0.25">
      <c r="A63" s="10"/>
    </row>
    <row r="64" spans="1:6" ht="13.8" thickBot="1" x14ac:dyDescent="0.3">
      <c r="A64" s="65" t="s">
        <v>16</v>
      </c>
      <c r="B64" s="66" t="s">
        <v>17</v>
      </c>
      <c r="C64" s="76" t="s">
        <v>42</v>
      </c>
    </row>
    <row r="65" spans="1:6" x14ac:dyDescent="0.25">
      <c r="A65" s="65"/>
      <c r="B65" s="65" t="s">
        <v>14</v>
      </c>
      <c r="C65" s="8">
        <f>$B$18</f>
        <v>0.21999999999999997</v>
      </c>
    </row>
    <row r="66" spans="1:6" x14ac:dyDescent="0.25">
      <c r="A66" s="67"/>
      <c r="B66" s="67"/>
    </row>
    <row r="67" spans="1:6" ht="14.4" thickBot="1" x14ac:dyDescent="0.3">
      <c r="B67" s="35"/>
      <c r="C67" t="s">
        <v>10</v>
      </c>
      <c r="D67" s="36">
        <f>20000/C65</f>
        <v>90909.090909090926</v>
      </c>
      <c r="E67" s="54" t="s">
        <v>39</v>
      </c>
      <c r="F67" s="54"/>
    </row>
    <row r="68" spans="1:6" x14ac:dyDescent="0.25">
      <c r="B68" s="8"/>
    </row>
    <row r="70" spans="1:6" x14ac:dyDescent="0.25">
      <c r="A70" s="39" t="s">
        <v>0</v>
      </c>
      <c r="B70" s="39" t="s">
        <v>20</v>
      </c>
      <c r="C70" s="39" t="s">
        <v>21</v>
      </c>
      <c r="D70" s="39" t="s">
        <v>22</v>
      </c>
      <c r="E70" s="40" t="s">
        <v>23</v>
      </c>
      <c r="F70" s="39" t="s">
        <v>19</v>
      </c>
    </row>
    <row r="71" spans="1:6" x14ac:dyDescent="0.25">
      <c r="A71" s="5" t="s">
        <v>5</v>
      </c>
      <c r="B71" s="9">
        <f>D67</f>
        <v>90909.090909090926</v>
      </c>
      <c r="C71" s="10">
        <f>$B$21</f>
        <v>0.4</v>
      </c>
      <c r="D71" s="9">
        <f>B71*C71</f>
        <v>36363.636363636375</v>
      </c>
      <c r="E71" s="38">
        <f>$C$6</f>
        <v>2</v>
      </c>
      <c r="F71" s="41">
        <f>D71/E71</f>
        <v>18181.818181818187</v>
      </c>
    </row>
    <row r="72" spans="1:6" x14ac:dyDescent="0.25">
      <c r="A72" s="5" t="s">
        <v>6</v>
      </c>
      <c r="B72" s="9">
        <f>B71</f>
        <v>90909.090909090926</v>
      </c>
      <c r="C72" s="10">
        <f>$B$22</f>
        <v>0.6</v>
      </c>
      <c r="D72" s="9">
        <f>B72*C72</f>
        <v>54545.454545454551</v>
      </c>
      <c r="E72" s="38">
        <f>$C$7</f>
        <v>1</v>
      </c>
      <c r="F72" s="41">
        <f t="shared" ref="F72" si="1">D72/E72</f>
        <v>54545.454545454551</v>
      </c>
    </row>
    <row r="73" spans="1:6" x14ac:dyDescent="0.25">
      <c r="A73" s="4"/>
      <c r="B73" s="4"/>
      <c r="C73" s="4"/>
      <c r="D73" s="4"/>
      <c r="E73" s="4"/>
      <c r="F73" s="41"/>
    </row>
    <row r="74" spans="1:6" x14ac:dyDescent="0.25">
      <c r="A74" s="4"/>
      <c r="B74" s="4"/>
      <c r="C74" s="4"/>
      <c r="D74" s="4"/>
      <c r="E74" s="4"/>
      <c r="F74" s="4"/>
    </row>
    <row r="76" spans="1:6" ht="13.8" thickBot="1" x14ac:dyDescent="0.3"/>
    <row r="77" spans="1:6" x14ac:dyDescent="0.25">
      <c r="A77" s="22" t="s">
        <v>24</v>
      </c>
      <c r="B77" s="23" t="s">
        <v>0</v>
      </c>
      <c r="C77" s="23" t="s">
        <v>25</v>
      </c>
      <c r="D77" s="23" t="s">
        <v>26</v>
      </c>
      <c r="E77" s="23"/>
      <c r="F77" s="24" t="s">
        <v>27</v>
      </c>
    </row>
    <row r="78" spans="1:6" x14ac:dyDescent="0.25">
      <c r="A78" s="77" t="s">
        <v>18</v>
      </c>
      <c r="B78" s="12" t="s">
        <v>5</v>
      </c>
      <c r="C78" s="13">
        <f>F71</f>
        <v>18181.818181818187</v>
      </c>
      <c r="D78" s="14">
        <f>D71</f>
        <v>36363.636363636375</v>
      </c>
      <c r="E78" s="15"/>
      <c r="F78" s="16"/>
    </row>
    <row r="79" spans="1:6" x14ac:dyDescent="0.25">
      <c r="A79" s="25"/>
      <c r="B79" s="12" t="s">
        <v>6</v>
      </c>
      <c r="C79" s="13">
        <f>F72</f>
        <v>54545.454545454551</v>
      </c>
      <c r="D79" s="14">
        <f>D72</f>
        <v>54545.454545454551</v>
      </c>
      <c r="E79" s="14">
        <f>SUM(D78:D79)</f>
        <v>90909.090909090926</v>
      </c>
      <c r="F79" s="17">
        <v>1</v>
      </c>
    </row>
    <row r="80" spans="1:6" x14ac:dyDescent="0.25">
      <c r="A80" s="25"/>
      <c r="B80" s="15"/>
      <c r="C80" s="15"/>
      <c r="D80" s="15"/>
      <c r="E80" s="15"/>
      <c r="F80" s="17"/>
    </row>
    <row r="81" spans="1:6" x14ac:dyDescent="0.25">
      <c r="A81" s="25"/>
      <c r="B81" s="15"/>
      <c r="C81" s="15"/>
      <c r="D81" s="15"/>
      <c r="E81" s="15"/>
      <c r="F81" s="17"/>
    </row>
    <row r="82" spans="1:6" x14ac:dyDescent="0.25">
      <c r="A82" s="26" t="s">
        <v>28</v>
      </c>
      <c r="B82" s="12" t="s">
        <v>5</v>
      </c>
      <c r="C82" s="18">
        <f>C78</f>
        <v>18181.818181818187</v>
      </c>
      <c r="D82" s="19">
        <f>C82*$D$6</f>
        <v>27272.727272727279</v>
      </c>
      <c r="E82" s="15"/>
      <c r="F82" s="17"/>
    </row>
    <row r="83" spans="1:6" x14ac:dyDescent="0.25">
      <c r="A83" s="25"/>
      <c r="B83" s="12" t="s">
        <v>6</v>
      </c>
      <c r="C83" s="18">
        <f>C79</f>
        <v>54545.454545454551</v>
      </c>
      <c r="D83" s="19">
        <f>C83*$D$7</f>
        <v>43636.363636363647</v>
      </c>
      <c r="E83" s="11">
        <f>SUM(D82:D83)</f>
        <v>70909.090909090926</v>
      </c>
      <c r="F83" s="17">
        <f>E83/E79</f>
        <v>0.78</v>
      </c>
    </row>
    <row r="84" spans="1:6" x14ac:dyDescent="0.25">
      <c r="A84" s="77" t="s">
        <v>29</v>
      </c>
      <c r="B84" s="15"/>
      <c r="C84" s="15"/>
      <c r="D84" s="15"/>
      <c r="E84" s="14">
        <f>E79-E83</f>
        <v>20000</v>
      </c>
      <c r="F84" s="79">
        <f>E84/E79</f>
        <v>0.21999999999999995</v>
      </c>
    </row>
    <row r="85" spans="1:6" x14ac:dyDescent="0.25">
      <c r="A85" s="25"/>
      <c r="B85" s="15"/>
      <c r="C85" s="15"/>
      <c r="D85" s="15"/>
      <c r="E85" s="14"/>
      <c r="F85" s="17"/>
    </row>
    <row r="86" spans="1:6" x14ac:dyDescent="0.25">
      <c r="A86" s="25"/>
      <c r="B86" s="15"/>
      <c r="C86" s="15"/>
      <c r="D86" s="15"/>
      <c r="E86" s="15"/>
      <c r="F86" s="17"/>
    </row>
    <row r="87" spans="1:6" x14ac:dyDescent="0.25">
      <c r="A87" s="25" t="s">
        <v>30</v>
      </c>
      <c r="B87" s="15"/>
      <c r="C87" s="15"/>
      <c r="D87" s="15"/>
      <c r="E87" s="11">
        <v>10000</v>
      </c>
      <c r="F87" s="17">
        <f>E87/E79</f>
        <v>0.10999999999999997</v>
      </c>
    </row>
    <row r="88" spans="1:6" x14ac:dyDescent="0.25">
      <c r="A88" s="25"/>
      <c r="B88" s="15"/>
      <c r="C88" s="15"/>
      <c r="D88" s="15"/>
      <c r="E88" s="15"/>
      <c r="F88" s="17"/>
    </row>
    <row r="89" spans="1:6" x14ac:dyDescent="0.25">
      <c r="A89" s="80" t="s">
        <v>31</v>
      </c>
      <c r="B89" s="81"/>
      <c r="C89" s="81"/>
      <c r="D89" s="81"/>
      <c r="E89" s="82">
        <f>E84-E87</f>
        <v>10000</v>
      </c>
      <c r="F89" s="79">
        <f>E89/E79</f>
        <v>0.10999999999999997</v>
      </c>
    </row>
    <row r="90" spans="1:6" x14ac:dyDescent="0.25">
      <c r="A90" s="25"/>
      <c r="B90" s="15"/>
      <c r="C90" s="15"/>
      <c r="D90" s="15"/>
      <c r="E90" s="15"/>
      <c r="F90" s="16"/>
    </row>
    <row r="91" spans="1:6" ht="13.8" thickBot="1" x14ac:dyDescent="0.3">
      <c r="A91" s="27"/>
      <c r="B91" s="20"/>
      <c r="C91" s="20"/>
      <c r="D91" s="20"/>
      <c r="E91" s="20"/>
      <c r="F91" s="21"/>
    </row>
    <row r="94" spans="1:6" x14ac:dyDescent="0.25">
      <c r="A94" s="53" t="s">
        <v>62</v>
      </c>
      <c r="B94" s="53"/>
      <c r="C94" s="53"/>
      <c r="D94" s="53"/>
      <c r="E94" s="53"/>
    </row>
    <row r="97" spans="1:6" ht="13.8" thickBot="1" x14ac:dyDescent="0.3">
      <c r="B97" s="65" t="s">
        <v>16</v>
      </c>
      <c r="C97" s="66" t="s">
        <v>17</v>
      </c>
    </row>
    <row r="98" spans="1:6" x14ac:dyDescent="0.25">
      <c r="B98" s="65"/>
      <c r="C98" s="65" t="s">
        <v>14</v>
      </c>
    </row>
    <row r="100" spans="1:6" x14ac:dyDescent="0.25">
      <c r="B100" s="48" t="s">
        <v>16</v>
      </c>
      <c r="C100" s="83" t="s">
        <v>63</v>
      </c>
    </row>
    <row r="101" spans="1:6" x14ac:dyDescent="0.25">
      <c r="C101" s="84">
        <f>B18</f>
        <v>0.21999999999999997</v>
      </c>
    </row>
    <row r="102" spans="1:6" x14ac:dyDescent="0.25">
      <c r="B102" s="48" t="s">
        <v>32</v>
      </c>
      <c r="C102" s="48" t="s">
        <v>64</v>
      </c>
    </row>
    <row r="103" spans="1:6" x14ac:dyDescent="0.25">
      <c r="B103" s="48" t="s">
        <v>65</v>
      </c>
      <c r="C103">
        <v>10000</v>
      </c>
    </row>
    <row r="104" spans="1:6" x14ac:dyDescent="0.25">
      <c r="B104" s="48" t="s">
        <v>66</v>
      </c>
      <c r="C104">
        <v>10000</v>
      </c>
    </row>
    <row r="105" spans="1:6" x14ac:dyDescent="0.25">
      <c r="B105" s="48" t="s">
        <v>16</v>
      </c>
      <c r="C105" s="48" t="s">
        <v>67</v>
      </c>
    </row>
    <row r="106" spans="1:6" x14ac:dyDescent="0.25">
      <c r="B106" s="67" t="s">
        <v>16</v>
      </c>
      <c r="C106" s="85">
        <f>10000/2%</f>
        <v>500000</v>
      </c>
    </row>
    <row r="107" spans="1:6" x14ac:dyDescent="0.25">
      <c r="B107" s="28"/>
      <c r="C107" s="28"/>
    </row>
    <row r="109" spans="1:6" x14ac:dyDescent="0.25">
      <c r="A109" s="39" t="s">
        <v>0</v>
      </c>
      <c r="B109" s="39" t="s">
        <v>20</v>
      </c>
      <c r="C109" s="39" t="s">
        <v>21</v>
      </c>
      <c r="D109" s="39" t="s">
        <v>22</v>
      </c>
      <c r="E109" s="40" t="s">
        <v>23</v>
      </c>
      <c r="F109" s="39" t="s">
        <v>19</v>
      </c>
    </row>
    <row r="110" spans="1:6" x14ac:dyDescent="0.25">
      <c r="A110" s="5" t="s">
        <v>5</v>
      </c>
      <c r="B110" s="9">
        <f>C106</f>
        <v>500000</v>
      </c>
      <c r="C110" s="10">
        <f>$B$21</f>
        <v>0.4</v>
      </c>
      <c r="D110" s="9">
        <f>B110*C110</f>
        <v>200000</v>
      </c>
      <c r="E110" s="38">
        <f>$C$6</f>
        <v>2</v>
      </c>
      <c r="F110" s="41">
        <f>D110/E110</f>
        <v>100000</v>
      </c>
    </row>
    <row r="111" spans="1:6" x14ac:dyDescent="0.25">
      <c r="A111" s="5" t="s">
        <v>6</v>
      </c>
      <c r="B111" s="9">
        <f>B110</f>
        <v>500000</v>
      </c>
      <c r="C111" s="10">
        <f>$B$22</f>
        <v>0.6</v>
      </c>
      <c r="D111" s="9">
        <f>B111*C111</f>
        <v>300000</v>
      </c>
      <c r="E111" s="38">
        <f>$C$7</f>
        <v>1</v>
      </c>
      <c r="F111" s="41">
        <f t="shared" ref="F111" si="2">D111/E111</f>
        <v>300000</v>
      </c>
    </row>
    <row r="112" spans="1:6" x14ac:dyDescent="0.25">
      <c r="A112" s="4"/>
      <c r="B112" s="4"/>
      <c r="C112" s="4"/>
      <c r="D112" s="4"/>
      <c r="E112" s="4"/>
      <c r="F112" s="41"/>
    </row>
    <row r="113" spans="1:6" x14ac:dyDescent="0.25">
      <c r="A113" s="4"/>
      <c r="B113" s="4"/>
      <c r="C113" s="4"/>
      <c r="D113" s="4"/>
      <c r="E113" s="4"/>
      <c r="F113" s="4"/>
    </row>
    <row r="115" spans="1:6" ht="13.8" thickBot="1" x14ac:dyDescent="0.3"/>
    <row r="116" spans="1:6" x14ac:dyDescent="0.25">
      <c r="A116" s="22" t="s">
        <v>24</v>
      </c>
      <c r="B116" s="23" t="s">
        <v>0</v>
      </c>
      <c r="C116" s="23" t="s">
        <v>25</v>
      </c>
      <c r="D116" s="23" t="s">
        <v>26</v>
      </c>
      <c r="E116" s="23"/>
      <c r="F116" s="24" t="s">
        <v>27</v>
      </c>
    </row>
    <row r="117" spans="1:6" x14ac:dyDescent="0.25">
      <c r="A117" s="77" t="s">
        <v>18</v>
      </c>
      <c r="B117" s="12" t="s">
        <v>5</v>
      </c>
      <c r="C117" s="13">
        <f>F110</f>
        <v>100000</v>
      </c>
      <c r="D117" s="14">
        <f>D110</f>
        <v>200000</v>
      </c>
      <c r="E117" s="15"/>
      <c r="F117" s="16"/>
    </row>
    <row r="118" spans="1:6" x14ac:dyDescent="0.25">
      <c r="A118" s="25"/>
      <c r="B118" s="12" t="s">
        <v>6</v>
      </c>
      <c r="C118" s="13">
        <f>F111</f>
        <v>300000</v>
      </c>
      <c r="D118" s="14">
        <f>D111</f>
        <v>300000</v>
      </c>
      <c r="E118" s="14">
        <f>SUM(D117:D118)</f>
        <v>500000</v>
      </c>
      <c r="F118" s="17">
        <v>1</v>
      </c>
    </row>
    <row r="119" spans="1:6" x14ac:dyDescent="0.25">
      <c r="A119" s="25"/>
      <c r="B119" s="15"/>
      <c r="C119" s="15"/>
      <c r="D119" s="15"/>
      <c r="E119" s="15"/>
      <c r="F119" s="17"/>
    </row>
    <row r="120" spans="1:6" x14ac:dyDescent="0.25">
      <c r="A120" s="25"/>
      <c r="B120" s="15"/>
      <c r="C120" s="15"/>
      <c r="D120" s="15"/>
      <c r="E120" s="15"/>
      <c r="F120" s="17"/>
    </row>
    <row r="121" spans="1:6" x14ac:dyDescent="0.25">
      <c r="A121" s="26" t="s">
        <v>28</v>
      </c>
      <c r="B121" s="12" t="s">
        <v>5</v>
      </c>
      <c r="C121" s="18">
        <f>C117</f>
        <v>100000</v>
      </c>
      <c r="D121" s="19">
        <f>C121*$D$6</f>
        <v>150000</v>
      </c>
      <c r="E121" s="15"/>
      <c r="F121" s="17"/>
    </row>
    <row r="122" spans="1:6" x14ac:dyDescent="0.25">
      <c r="A122" s="25"/>
      <c r="B122" s="12" t="s">
        <v>6</v>
      </c>
      <c r="C122" s="18">
        <f>C118</f>
        <v>300000</v>
      </c>
      <c r="D122" s="19">
        <f>C122*$D$7</f>
        <v>240000</v>
      </c>
      <c r="E122" s="11">
        <f>SUM(D121:D122)</f>
        <v>390000</v>
      </c>
      <c r="F122" s="17">
        <f>E122/E118</f>
        <v>0.78</v>
      </c>
    </row>
    <row r="123" spans="1:6" x14ac:dyDescent="0.25">
      <c r="A123" s="77" t="s">
        <v>29</v>
      </c>
      <c r="B123" s="15"/>
      <c r="C123" s="15"/>
      <c r="D123" s="15"/>
      <c r="E123" s="47">
        <f>E118-E122</f>
        <v>110000</v>
      </c>
      <c r="F123" s="79">
        <f>E123/E118</f>
        <v>0.22</v>
      </c>
    </row>
    <row r="124" spans="1:6" x14ac:dyDescent="0.25">
      <c r="A124" s="25"/>
      <c r="B124" s="15"/>
      <c r="C124" s="15"/>
      <c r="D124" s="15"/>
      <c r="E124" s="14"/>
      <c r="F124" s="17"/>
    </row>
    <row r="125" spans="1:6" x14ac:dyDescent="0.25">
      <c r="A125" s="25"/>
      <c r="B125" s="15"/>
      <c r="C125" s="15"/>
      <c r="D125" s="15"/>
      <c r="E125" s="15"/>
      <c r="F125" s="17"/>
    </row>
    <row r="126" spans="1:6" x14ac:dyDescent="0.25">
      <c r="A126" s="25" t="s">
        <v>30</v>
      </c>
      <c r="B126" s="15"/>
      <c r="C126" s="15"/>
      <c r="D126" s="15"/>
      <c r="E126" s="11">
        <v>10000</v>
      </c>
      <c r="F126" s="17">
        <f>E126/E118</f>
        <v>0.02</v>
      </c>
    </row>
    <row r="127" spans="1:6" x14ac:dyDescent="0.25">
      <c r="A127" s="25"/>
      <c r="B127" s="15"/>
      <c r="C127" s="15"/>
      <c r="D127" s="15"/>
      <c r="E127" s="15"/>
      <c r="F127" s="17"/>
    </row>
    <row r="128" spans="1:6" x14ac:dyDescent="0.25">
      <c r="A128" s="80" t="s">
        <v>31</v>
      </c>
      <c r="B128" s="81"/>
      <c r="C128" s="81"/>
      <c r="D128" s="81"/>
      <c r="E128" s="86">
        <f>E123-E126</f>
        <v>100000</v>
      </c>
      <c r="F128" s="87">
        <f>E128/E118</f>
        <v>0.2</v>
      </c>
    </row>
    <row r="129" spans="1:6" x14ac:dyDescent="0.25">
      <c r="A129" s="25"/>
      <c r="B129" s="15"/>
      <c r="C129" s="15"/>
      <c r="D129" s="15"/>
      <c r="E129" s="15"/>
      <c r="F129" s="16"/>
    </row>
    <row r="130" spans="1:6" ht="13.8" thickBot="1" x14ac:dyDescent="0.3">
      <c r="A130" s="27"/>
      <c r="B130" s="20"/>
      <c r="C130" s="20"/>
      <c r="D130" s="20"/>
      <c r="E130" s="20"/>
      <c r="F130" s="21"/>
    </row>
  </sheetData>
  <phoneticPr fontId="2" type="noConversion"/>
  <pageMargins left="0.78740157499999996" right="0.78740157499999996" top="0.984251969" bottom="0.984251969" header="0.4921259845" footer="0.492125984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Formules</vt:lpstr>
      <vt:lpstr>Demo seuil multiple</vt:lpstr>
    </vt:vector>
  </TitlesOfParts>
  <Company>Cegep de Rimouski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Pédagogie et Gestion</dc:creator>
  <cp:lastModifiedBy>Nathalie Pinel</cp:lastModifiedBy>
  <dcterms:created xsi:type="dcterms:W3CDTF">2009-10-30T14:08:43Z</dcterms:created>
  <dcterms:modified xsi:type="dcterms:W3CDTF">2022-02-07T14:24:06Z</dcterms:modified>
</cp:coreProperties>
</file>